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vendovai\Desktop\Švendová\Zveřejňování web města\ROZBORY HOSPODAŘENÍ - v půlce měsíce\"/>
    </mc:Choice>
  </mc:AlternateContent>
  <xr:revisionPtr revIDLastSave="0" documentId="13_ncr:1_{79A42B5F-D7BE-42EA-8C35-5CAE5DC8EBF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08_Městské muzeum" sheetId="12" r:id="rId1"/>
    <sheet name="216_Městská knihovna" sheetId="13" r:id="rId2"/>
    <sheet name="226_Tereza" sheetId="14" r:id="rId3"/>
    <sheet name="227_Domov seniorů" sheetId="15" r:id="rId4"/>
    <sheet name="310_Technické služby" sheetId="16" r:id="rId5"/>
    <sheet name="4002_MŠ Břetislavova" sheetId="17" r:id="rId6"/>
    <sheet name="4004_MŠ Hřbitovní" sheetId="18" r:id="rId7"/>
    <sheet name="4005_MŠ Na Valtické" sheetId="19" r:id="rId8"/>
    <sheet name="4007_MŠ U Splavu" sheetId="20" r:id="rId9"/>
    <sheet name="4010_MŠ Okružní" sheetId="21" r:id="rId10"/>
    <sheet name="4204_ZŠ_Komenského" sheetId="23" r:id="rId11"/>
    <sheet name="4205_ZŠ a MŠ Kpt. Nálepky" sheetId="24" r:id="rId12"/>
    <sheet name="4206_ZŠ a MŠ Kupkova" sheetId="25" r:id="rId13"/>
    <sheet name="4207_ZŠ Na Valtické" sheetId="26" r:id="rId14"/>
    <sheet name="4209_ZŠ Slovácká" sheetId="27" r:id="rId15"/>
    <sheet name="4211_ZŠ J. Noháče" sheetId="28" r:id="rId16"/>
    <sheet name="4306_ZUŠ" sheetId="29" r:id="rId17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7" i="29" l="1"/>
  <c r="E46" i="29"/>
  <c r="K46" i="29" s="1"/>
  <c r="O43" i="29"/>
  <c r="O46" i="29" s="1"/>
  <c r="O47" i="29" s="1"/>
  <c r="N43" i="29"/>
  <c r="N46" i="29" s="1"/>
  <c r="N47" i="29" s="1"/>
  <c r="M43" i="29"/>
  <c r="M46" i="29" s="1"/>
  <c r="M47" i="29" s="1"/>
  <c r="I43" i="29"/>
  <c r="I46" i="29" s="1"/>
  <c r="I47" i="29" s="1"/>
  <c r="F43" i="29"/>
  <c r="E43" i="29"/>
  <c r="D43" i="29"/>
  <c r="D45" i="29" s="1"/>
  <c r="C43" i="29"/>
  <c r="C46" i="29" s="1"/>
  <c r="C47" i="29" s="1"/>
  <c r="J42" i="29"/>
  <c r="K42" i="29" s="1"/>
  <c r="H42" i="29"/>
  <c r="G42" i="29"/>
  <c r="H41" i="29"/>
  <c r="G41" i="29"/>
  <c r="J41" i="29" s="1"/>
  <c r="K41" i="29" s="1"/>
  <c r="K40" i="29"/>
  <c r="H40" i="29"/>
  <c r="G40" i="29"/>
  <c r="J40" i="29" s="1"/>
  <c r="K39" i="29"/>
  <c r="J39" i="29"/>
  <c r="H39" i="29"/>
  <c r="G39" i="29"/>
  <c r="K38" i="29"/>
  <c r="H38" i="29"/>
  <c r="H43" i="29" s="1"/>
  <c r="G38" i="29"/>
  <c r="G43" i="29" s="1"/>
  <c r="O37" i="29"/>
  <c r="N37" i="29"/>
  <c r="M37" i="29"/>
  <c r="I37" i="29"/>
  <c r="F37" i="29"/>
  <c r="E37" i="29"/>
  <c r="D37" i="29"/>
  <c r="C37" i="29"/>
  <c r="H36" i="29"/>
  <c r="G36" i="29"/>
  <c r="J36" i="29" s="1"/>
  <c r="K36" i="29" s="1"/>
  <c r="K35" i="29"/>
  <c r="J35" i="29"/>
  <c r="H35" i="29"/>
  <c r="G35" i="29"/>
  <c r="K34" i="29"/>
  <c r="H34" i="29"/>
  <c r="G34" i="29"/>
  <c r="J34" i="29" s="1"/>
  <c r="H33" i="29"/>
  <c r="G33" i="29"/>
  <c r="J33" i="29" s="1"/>
  <c r="K33" i="29" s="1"/>
  <c r="K32" i="29"/>
  <c r="J32" i="29"/>
  <c r="H32" i="29"/>
  <c r="G32" i="29"/>
  <c r="H31" i="29"/>
  <c r="G31" i="29"/>
  <c r="J31" i="29" s="1"/>
  <c r="K31" i="29" s="1"/>
  <c r="H30" i="29"/>
  <c r="G30" i="29"/>
  <c r="J30" i="29" s="1"/>
  <c r="K30" i="29" s="1"/>
  <c r="K29" i="29"/>
  <c r="H29" i="29"/>
  <c r="G29" i="29"/>
  <c r="J29" i="29" s="1"/>
  <c r="H28" i="29"/>
  <c r="G28" i="29"/>
  <c r="J28" i="29" s="1"/>
  <c r="K28" i="29" s="1"/>
  <c r="H27" i="29"/>
  <c r="H37" i="29" s="1"/>
  <c r="G27" i="29"/>
  <c r="J27" i="29" s="1"/>
  <c r="K27" i="29" s="1"/>
  <c r="H26" i="29"/>
  <c r="G26" i="29"/>
  <c r="J26" i="29" s="1"/>
  <c r="K26" i="29" s="1"/>
  <c r="K25" i="29"/>
  <c r="H25" i="29"/>
  <c r="G25" i="29"/>
  <c r="J25" i="29" s="1"/>
  <c r="H24" i="29"/>
  <c r="G24" i="29"/>
  <c r="J24" i="29" s="1"/>
  <c r="K24" i="29" s="1"/>
  <c r="H23" i="29"/>
  <c r="G23" i="29"/>
  <c r="H22" i="29"/>
  <c r="G22" i="29"/>
  <c r="H21" i="29"/>
  <c r="G21" i="29"/>
  <c r="H20" i="29"/>
  <c r="G20" i="29"/>
  <c r="H19" i="29"/>
  <c r="G19" i="29"/>
  <c r="O18" i="29"/>
  <c r="N18" i="29"/>
  <c r="M18" i="29"/>
  <c r="I18" i="29"/>
  <c r="F18" i="29"/>
  <c r="C18" i="29"/>
  <c r="H17" i="29"/>
  <c r="G17" i="29"/>
  <c r="H16" i="29"/>
  <c r="G16" i="29"/>
  <c r="H15" i="29"/>
  <c r="G15" i="29"/>
  <c r="H14" i="29"/>
  <c r="G14" i="29"/>
  <c r="H13" i="29"/>
  <c r="H18" i="29" s="1"/>
  <c r="G13" i="29"/>
  <c r="G18" i="29" s="1"/>
  <c r="H12" i="29"/>
  <c r="G12" i="29"/>
  <c r="H11" i="29"/>
  <c r="G11" i="29"/>
  <c r="J43" i="29" l="1"/>
  <c r="K43" i="29" s="1"/>
  <c r="H46" i="29"/>
  <c r="H47" i="29" s="1"/>
  <c r="H45" i="29"/>
  <c r="G45" i="29"/>
  <c r="F45" i="29"/>
  <c r="J45" i="29" s="1"/>
  <c r="F46" i="29"/>
  <c r="C45" i="29"/>
  <c r="D46" i="29"/>
  <c r="D47" i="29" s="1"/>
  <c r="E45" i="29"/>
  <c r="J38" i="29"/>
  <c r="I45" i="29"/>
  <c r="G37" i="29"/>
  <c r="J37" i="29" s="1"/>
  <c r="K37" i="29" s="1"/>
  <c r="M45" i="29"/>
  <c r="N45" i="29"/>
  <c r="O45" i="29"/>
  <c r="G46" i="29" l="1"/>
  <c r="G47" i="29" s="1"/>
  <c r="J46" i="29"/>
  <c r="F47" i="29"/>
  <c r="J47" i="29" s="1"/>
  <c r="K47" i="29" s="1"/>
  <c r="K45" i="29"/>
  <c r="O42" i="28" l="1"/>
  <c r="O45" i="28" s="1"/>
  <c r="O46" i="28" s="1"/>
  <c r="N42" i="28"/>
  <c r="N45" i="28" s="1"/>
  <c r="N46" i="28" s="1"/>
  <c r="M42" i="28"/>
  <c r="M45" i="28" s="1"/>
  <c r="M46" i="28" s="1"/>
  <c r="I42" i="28"/>
  <c r="I45" i="28" s="1"/>
  <c r="I46" i="28" s="1"/>
  <c r="F42" i="28"/>
  <c r="E42" i="28"/>
  <c r="E44" i="28" s="1"/>
  <c r="D42" i="28"/>
  <c r="D44" i="28" s="1"/>
  <c r="C42" i="28"/>
  <c r="C45" i="28" s="1"/>
  <c r="C46" i="28" s="1"/>
  <c r="J41" i="28"/>
  <c r="K41" i="28" s="1"/>
  <c r="H41" i="28"/>
  <c r="G41" i="28"/>
  <c r="H40" i="28"/>
  <c r="J40" i="28" s="1"/>
  <c r="K40" i="28" s="1"/>
  <c r="G40" i="28"/>
  <c r="K39" i="28"/>
  <c r="H39" i="28"/>
  <c r="G39" i="28"/>
  <c r="J39" i="28" s="1"/>
  <c r="J38" i="28"/>
  <c r="K38" i="28" s="1"/>
  <c r="H38" i="28"/>
  <c r="G38" i="28"/>
  <c r="K37" i="28"/>
  <c r="H37" i="28"/>
  <c r="J37" i="28" s="1"/>
  <c r="G37" i="28"/>
  <c r="G42" i="28" s="1"/>
  <c r="O36" i="28"/>
  <c r="N36" i="28"/>
  <c r="M36" i="28"/>
  <c r="I36" i="28"/>
  <c r="F36" i="28"/>
  <c r="E36" i="28"/>
  <c r="D36" i="28"/>
  <c r="C36" i="28"/>
  <c r="H35" i="28"/>
  <c r="G35" i="28"/>
  <c r="J35" i="28" s="1"/>
  <c r="K35" i="28" s="1"/>
  <c r="J34" i="28"/>
  <c r="K34" i="28" s="1"/>
  <c r="H34" i="28"/>
  <c r="G34" i="28"/>
  <c r="K33" i="28"/>
  <c r="H33" i="28"/>
  <c r="J33" i="28" s="1"/>
  <c r="G33" i="28"/>
  <c r="H32" i="28"/>
  <c r="G32" i="28"/>
  <c r="J32" i="28" s="1"/>
  <c r="K32" i="28" s="1"/>
  <c r="J31" i="28"/>
  <c r="K31" i="28" s="1"/>
  <c r="H31" i="28"/>
  <c r="G31" i="28"/>
  <c r="H30" i="28"/>
  <c r="J30" i="28" s="1"/>
  <c r="K30" i="28" s="1"/>
  <c r="G30" i="28"/>
  <c r="H29" i="28"/>
  <c r="G29" i="28"/>
  <c r="J29" i="28" s="1"/>
  <c r="K29" i="28" s="1"/>
  <c r="K28" i="28"/>
  <c r="J28" i="28"/>
  <c r="H28" i="28"/>
  <c r="G28" i="28"/>
  <c r="H27" i="28"/>
  <c r="J27" i="28" s="1"/>
  <c r="K27" i="28" s="1"/>
  <c r="G27" i="28"/>
  <c r="H26" i="28"/>
  <c r="H36" i="28" s="1"/>
  <c r="G26" i="28"/>
  <c r="J26" i="28" s="1"/>
  <c r="K26" i="28" s="1"/>
  <c r="K25" i="28"/>
  <c r="J25" i="28"/>
  <c r="H25" i="28"/>
  <c r="G25" i="28"/>
  <c r="K24" i="28"/>
  <c r="H24" i="28"/>
  <c r="J24" i="28" s="1"/>
  <c r="G24" i="28"/>
  <c r="H23" i="28"/>
  <c r="G23" i="28"/>
  <c r="J23" i="28" s="1"/>
  <c r="K23" i="28" s="1"/>
  <c r="H22" i="28"/>
  <c r="G22" i="28"/>
  <c r="H21" i="28"/>
  <c r="G21" i="28"/>
  <c r="H20" i="28"/>
  <c r="G20" i="28"/>
  <c r="H19" i="28"/>
  <c r="G19" i="28"/>
  <c r="H18" i="28"/>
  <c r="G18" i="28"/>
  <c r="O17" i="28"/>
  <c r="N17" i="28"/>
  <c r="M17" i="28"/>
  <c r="F17" i="28"/>
  <c r="C17" i="28"/>
  <c r="H16" i="28"/>
  <c r="G16" i="28"/>
  <c r="H15" i="28"/>
  <c r="G15" i="28"/>
  <c r="H14" i="28"/>
  <c r="G14" i="28"/>
  <c r="H13" i="28"/>
  <c r="G13" i="28"/>
  <c r="H12" i="28"/>
  <c r="H17" i="28" s="1"/>
  <c r="G12" i="28"/>
  <c r="G17" i="28" s="1"/>
  <c r="H11" i="28"/>
  <c r="G11" i="28"/>
  <c r="H10" i="28"/>
  <c r="G10" i="28"/>
  <c r="G44" i="28" l="1"/>
  <c r="J36" i="28"/>
  <c r="K36" i="28" s="1"/>
  <c r="E45" i="28"/>
  <c r="F44" i="28"/>
  <c r="C44" i="28"/>
  <c r="H42" i="28"/>
  <c r="D45" i="28"/>
  <c r="D46" i="28" s="1"/>
  <c r="F45" i="28"/>
  <c r="I44" i="28"/>
  <c r="G36" i="28"/>
  <c r="G45" i="28" s="1"/>
  <c r="G46" i="28" s="1"/>
  <c r="M44" i="28"/>
  <c r="N44" i="28"/>
  <c r="O44" i="28"/>
  <c r="F46" i="28" l="1"/>
  <c r="H45" i="28"/>
  <c r="H46" i="28" s="1"/>
  <c r="H44" i="28"/>
  <c r="J44" i="28"/>
  <c r="K44" i="28" s="1"/>
  <c r="K45" i="28"/>
  <c r="E46" i="28"/>
  <c r="J42" i="28"/>
  <c r="K42" i="28" s="1"/>
  <c r="J46" i="28" l="1"/>
  <c r="K46" i="28" s="1"/>
  <c r="J45" i="28"/>
  <c r="I46" i="27" l="1"/>
  <c r="I47" i="27" s="1"/>
  <c r="C46" i="27"/>
  <c r="C47" i="27" s="1"/>
  <c r="O43" i="27"/>
  <c r="O46" i="27" s="1"/>
  <c r="O47" i="27" s="1"/>
  <c r="N43" i="27"/>
  <c r="N46" i="27" s="1"/>
  <c r="N47" i="27" s="1"/>
  <c r="M43" i="27"/>
  <c r="M46" i="27" s="1"/>
  <c r="M47" i="27" s="1"/>
  <c r="I43" i="27"/>
  <c r="I45" i="27" s="1"/>
  <c r="F43" i="27"/>
  <c r="E43" i="27"/>
  <c r="E46" i="27" s="1"/>
  <c r="D43" i="27"/>
  <c r="D46" i="27" s="1"/>
  <c r="D47" i="27" s="1"/>
  <c r="C43" i="27"/>
  <c r="C45" i="27" s="1"/>
  <c r="H42" i="27"/>
  <c r="G42" i="27"/>
  <c r="J42" i="27" s="1"/>
  <c r="K42" i="27" s="1"/>
  <c r="H41" i="27"/>
  <c r="G41" i="27"/>
  <c r="J41" i="27" s="1"/>
  <c r="K41" i="27" s="1"/>
  <c r="K40" i="27"/>
  <c r="H40" i="27"/>
  <c r="G40" i="27"/>
  <c r="J40" i="27" s="1"/>
  <c r="H39" i="27"/>
  <c r="G39" i="27"/>
  <c r="J39" i="27" s="1"/>
  <c r="K39" i="27" s="1"/>
  <c r="K38" i="27"/>
  <c r="H38" i="27"/>
  <c r="H43" i="27" s="1"/>
  <c r="G38" i="27"/>
  <c r="J38" i="27" s="1"/>
  <c r="O37" i="27"/>
  <c r="N37" i="27"/>
  <c r="M37" i="27"/>
  <c r="I37" i="27"/>
  <c r="F37" i="27"/>
  <c r="E37" i="27"/>
  <c r="D37" i="27"/>
  <c r="C37" i="27"/>
  <c r="H36" i="27"/>
  <c r="G36" i="27"/>
  <c r="J36" i="27" s="1"/>
  <c r="K36" i="27" s="1"/>
  <c r="H35" i="27"/>
  <c r="G35" i="27"/>
  <c r="J35" i="27" s="1"/>
  <c r="K35" i="27" s="1"/>
  <c r="K34" i="27"/>
  <c r="H34" i="27"/>
  <c r="G34" i="27"/>
  <c r="J34" i="27" s="1"/>
  <c r="H33" i="27"/>
  <c r="G33" i="27"/>
  <c r="J33" i="27" s="1"/>
  <c r="K33" i="27" s="1"/>
  <c r="H32" i="27"/>
  <c r="G32" i="27"/>
  <c r="J32" i="27" s="1"/>
  <c r="K32" i="27" s="1"/>
  <c r="H31" i="27"/>
  <c r="G31" i="27"/>
  <c r="J31" i="27" s="1"/>
  <c r="K31" i="27" s="1"/>
  <c r="H30" i="27"/>
  <c r="G30" i="27"/>
  <c r="J30" i="27" s="1"/>
  <c r="K30" i="27" s="1"/>
  <c r="K29" i="27"/>
  <c r="H29" i="27"/>
  <c r="G29" i="27"/>
  <c r="J29" i="27" s="1"/>
  <c r="H28" i="27"/>
  <c r="G28" i="27"/>
  <c r="J28" i="27" s="1"/>
  <c r="K28" i="27" s="1"/>
  <c r="H27" i="27"/>
  <c r="H37" i="27" s="1"/>
  <c r="G27" i="27"/>
  <c r="G37" i="27" s="1"/>
  <c r="H26" i="27"/>
  <c r="G26" i="27"/>
  <c r="J26" i="27" s="1"/>
  <c r="K26" i="27" s="1"/>
  <c r="K25" i="27"/>
  <c r="H25" i="27"/>
  <c r="G25" i="27"/>
  <c r="J25" i="27" s="1"/>
  <c r="H24" i="27"/>
  <c r="G24" i="27"/>
  <c r="J24" i="27" s="1"/>
  <c r="K24" i="27" s="1"/>
  <c r="H23" i="27"/>
  <c r="G23" i="27"/>
  <c r="H22" i="27"/>
  <c r="G22" i="27"/>
  <c r="H21" i="27"/>
  <c r="G21" i="27"/>
  <c r="H20" i="27"/>
  <c r="G20" i="27"/>
  <c r="H19" i="27"/>
  <c r="G19" i="27"/>
  <c r="O18" i="27"/>
  <c r="N18" i="27"/>
  <c r="M18" i="27"/>
  <c r="I18" i="27"/>
  <c r="F18" i="27"/>
  <c r="C18" i="27"/>
  <c r="H17" i="27"/>
  <c r="G17" i="27"/>
  <c r="H16" i="27"/>
  <c r="G16" i="27"/>
  <c r="H15" i="27"/>
  <c r="G15" i="27"/>
  <c r="H14" i="27"/>
  <c r="G14" i="27"/>
  <c r="H13" i="27"/>
  <c r="H18" i="27" s="1"/>
  <c r="G13" i="27"/>
  <c r="G18" i="27" s="1"/>
  <c r="H12" i="27"/>
  <c r="G12" i="27"/>
  <c r="H11" i="27"/>
  <c r="G11" i="27"/>
  <c r="H46" i="27" l="1"/>
  <c r="H47" i="27" s="1"/>
  <c r="H45" i="27"/>
  <c r="K46" i="27"/>
  <c r="E47" i="27"/>
  <c r="J37" i="27"/>
  <c r="K37" i="27" s="1"/>
  <c r="D45" i="27"/>
  <c r="F45" i="27"/>
  <c r="F46" i="27"/>
  <c r="J27" i="27"/>
  <c r="K27" i="27" s="1"/>
  <c r="E45" i="27"/>
  <c r="G43" i="27"/>
  <c r="J43" i="27" s="1"/>
  <c r="K43" i="27" s="1"/>
  <c r="M45" i="27"/>
  <c r="N45" i="27"/>
  <c r="O45" i="27"/>
  <c r="F47" i="27" l="1"/>
  <c r="G45" i="27"/>
  <c r="G46" i="27"/>
  <c r="G47" i="27" s="1"/>
  <c r="J45" i="27"/>
  <c r="K45" i="27"/>
  <c r="J47" i="27" l="1"/>
  <c r="K47" i="27" s="1"/>
  <c r="J46" i="27"/>
  <c r="O43" i="26" l="1"/>
  <c r="O46" i="26" s="1"/>
  <c r="O47" i="26" s="1"/>
  <c r="N43" i="26"/>
  <c r="N46" i="26" s="1"/>
  <c r="N47" i="26" s="1"/>
  <c r="M43" i="26"/>
  <c r="M46" i="26" s="1"/>
  <c r="M47" i="26" s="1"/>
  <c r="I43" i="26"/>
  <c r="I46" i="26" s="1"/>
  <c r="I47" i="26" s="1"/>
  <c r="F43" i="26"/>
  <c r="E43" i="26"/>
  <c r="E46" i="26" s="1"/>
  <c r="D43" i="26"/>
  <c r="D45" i="26" s="1"/>
  <c r="C43" i="26"/>
  <c r="C45" i="26" s="1"/>
  <c r="H42" i="26"/>
  <c r="G42" i="26"/>
  <c r="J42" i="26" s="1"/>
  <c r="K42" i="26" s="1"/>
  <c r="H41" i="26"/>
  <c r="G41" i="26"/>
  <c r="J41" i="26" s="1"/>
  <c r="K41" i="26" s="1"/>
  <c r="K40" i="26"/>
  <c r="H40" i="26"/>
  <c r="G40" i="26"/>
  <c r="J40" i="26" s="1"/>
  <c r="H39" i="26"/>
  <c r="G39" i="26"/>
  <c r="J39" i="26" s="1"/>
  <c r="K39" i="26" s="1"/>
  <c r="K38" i="26"/>
  <c r="H38" i="26"/>
  <c r="H43" i="26" s="1"/>
  <c r="G38" i="26"/>
  <c r="J38" i="26" s="1"/>
  <c r="O37" i="26"/>
  <c r="N37" i="26"/>
  <c r="M37" i="26"/>
  <c r="I37" i="26"/>
  <c r="F37" i="26"/>
  <c r="E37" i="26"/>
  <c r="D37" i="26"/>
  <c r="C37" i="26"/>
  <c r="H36" i="26"/>
  <c r="G36" i="26"/>
  <c r="J36" i="26" s="1"/>
  <c r="K36" i="26" s="1"/>
  <c r="H35" i="26"/>
  <c r="G35" i="26"/>
  <c r="J35" i="26" s="1"/>
  <c r="K35" i="26" s="1"/>
  <c r="K34" i="26"/>
  <c r="H34" i="26"/>
  <c r="G34" i="26"/>
  <c r="J34" i="26" s="1"/>
  <c r="H33" i="26"/>
  <c r="G33" i="26"/>
  <c r="J33" i="26" s="1"/>
  <c r="K33" i="26" s="1"/>
  <c r="H32" i="26"/>
  <c r="G32" i="26"/>
  <c r="J32" i="26" s="1"/>
  <c r="K32" i="26" s="1"/>
  <c r="H31" i="26"/>
  <c r="G31" i="26"/>
  <c r="J31" i="26" s="1"/>
  <c r="K31" i="26" s="1"/>
  <c r="H30" i="26"/>
  <c r="G30" i="26"/>
  <c r="J30" i="26" s="1"/>
  <c r="K30" i="26" s="1"/>
  <c r="K29" i="26"/>
  <c r="H29" i="26"/>
  <c r="G29" i="26"/>
  <c r="J29" i="26" s="1"/>
  <c r="H28" i="26"/>
  <c r="G28" i="26"/>
  <c r="J28" i="26" s="1"/>
  <c r="K28" i="26" s="1"/>
  <c r="H27" i="26"/>
  <c r="H37" i="26" s="1"/>
  <c r="G27" i="26"/>
  <c r="G37" i="26" s="1"/>
  <c r="H26" i="26"/>
  <c r="G26" i="26"/>
  <c r="J26" i="26" s="1"/>
  <c r="K26" i="26" s="1"/>
  <c r="K25" i="26"/>
  <c r="H25" i="26"/>
  <c r="G25" i="26"/>
  <c r="J25" i="26" s="1"/>
  <c r="H24" i="26"/>
  <c r="G24" i="26"/>
  <c r="J24" i="26" s="1"/>
  <c r="K24" i="26" s="1"/>
  <c r="H23" i="26"/>
  <c r="G23" i="26"/>
  <c r="H22" i="26"/>
  <c r="G22" i="26"/>
  <c r="H21" i="26"/>
  <c r="G21" i="26"/>
  <c r="H20" i="26"/>
  <c r="G20" i="26"/>
  <c r="H19" i="26"/>
  <c r="G19" i="26"/>
  <c r="O18" i="26"/>
  <c r="N18" i="26"/>
  <c r="M18" i="26"/>
  <c r="I18" i="26"/>
  <c r="F18" i="26"/>
  <c r="C18" i="26"/>
  <c r="H17" i="26"/>
  <c r="G17" i="26"/>
  <c r="H16" i="26"/>
  <c r="G16" i="26"/>
  <c r="H15" i="26"/>
  <c r="G15" i="26"/>
  <c r="H14" i="26"/>
  <c r="G14" i="26"/>
  <c r="H13" i="26"/>
  <c r="H18" i="26" s="1"/>
  <c r="G13" i="26"/>
  <c r="G18" i="26" s="1"/>
  <c r="H12" i="26"/>
  <c r="G12" i="26"/>
  <c r="H11" i="26"/>
  <c r="G11" i="26"/>
  <c r="K46" i="26" l="1"/>
  <c r="E47" i="26"/>
  <c r="H46" i="26"/>
  <c r="H47" i="26" s="1"/>
  <c r="H45" i="26"/>
  <c r="J37" i="26"/>
  <c r="K37" i="26" s="1"/>
  <c r="J27" i="26"/>
  <c r="K27" i="26" s="1"/>
  <c r="E45" i="26"/>
  <c r="F46" i="26"/>
  <c r="G43" i="26"/>
  <c r="C46" i="26"/>
  <c r="C47" i="26" s="1"/>
  <c r="D46" i="26"/>
  <c r="D47" i="26" s="1"/>
  <c r="F45" i="26"/>
  <c r="I45" i="26"/>
  <c r="M45" i="26"/>
  <c r="N45" i="26"/>
  <c r="O45" i="26"/>
  <c r="F47" i="26" l="1"/>
  <c r="G46" i="26"/>
  <c r="G47" i="26" s="1"/>
  <c r="G45" i="26"/>
  <c r="J43" i="26"/>
  <c r="K43" i="26" s="1"/>
  <c r="J45" i="26"/>
  <c r="K45" i="26" s="1"/>
  <c r="J47" i="26" l="1"/>
  <c r="K47" i="26" s="1"/>
  <c r="J46" i="26"/>
  <c r="E46" i="25" l="1"/>
  <c r="K46" i="25" s="1"/>
  <c r="E45" i="25"/>
  <c r="O43" i="25"/>
  <c r="O45" i="25" s="1"/>
  <c r="N43" i="25"/>
  <c r="N46" i="25" s="1"/>
  <c r="N47" i="25" s="1"/>
  <c r="M43" i="25"/>
  <c r="M46" i="25" s="1"/>
  <c r="M47" i="25" s="1"/>
  <c r="I43" i="25"/>
  <c r="I46" i="25" s="1"/>
  <c r="I47" i="25" s="1"/>
  <c r="F43" i="25"/>
  <c r="E43" i="25"/>
  <c r="D43" i="25"/>
  <c r="D46" i="25" s="1"/>
  <c r="D47" i="25" s="1"/>
  <c r="C43" i="25"/>
  <c r="C46" i="25" s="1"/>
  <c r="C47" i="25" s="1"/>
  <c r="H42" i="25"/>
  <c r="J42" i="25" s="1"/>
  <c r="K42" i="25" s="1"/>
  <c r="G42" i="25"/>
  <c r="H41" i="25"/>
  <c r="G41" i="25"/>
  <c r="J41" i="25" s="1"/>
  <c r="K41" i="25" s="1"/>
  <c r="K40" i="25"/>
  <c r="H40" i="25"/>
  <c r="G40" i="25"/>
  <c r="J40" i="25" s="1"/>
  <c r="K39" i="25"/>
  <c r="J39" i="25"/>
  <c r="H39" i="25"/>
  <c r="G39" i="25"/>
  <c r="K38" i="25"/>
  <c r="H38" i="25"/>
  <c r="H43" i="25" s="1"/>
  <c r="G38" i="25"/>
  <c r="J38" i="25" s="1"/>
  <c r="O37" i="25"/>
  <c r="N37" i="25"/>
  <c r="M37" i="25"/>
  <c r="I37" i="25"/>
  <c r="F37" i="25"/>
  <c r="E37" i="25"/>
  <c r="D37" i="25"/>
  <c r="C37" i="25"/>
  <c r="H36" i="25"/>
  <c r="G36" i="25"/>
  <c r="J36" i="25" s="1"/>
  <c r="K36" i="25" s="1"/>
  <c r="K35" i="25"/>
  <c r="J35" i="25"/>
  <c r="H35" i="25"/>
  <c r="G35" i="25"/>
  <c r="K34" i="25"/>
  <c r="H34" i="25"/>
  <c r="G34" i="25"/>
  <c r="J34" i="25" s="1"/>
  <c r="H33" i="25"/>
  <c r="G33" i="25"/>
  <c r="J33" i="25" s="1"/>
  <c r="K33" i="25" s="1"/>
  <c r="K32" i="25"/>
  <c r="J32" i="25"/>
  <c r="H32" i="25"/>
  <c r="G32" i="25"/>
  <c r="H31" i="25"/>
  <c r="G31" i="25"/>
  <c r="J31" i="25" s="1"/>
  <c r="K31" i="25" s="1"/>
  <c r="H30" i="25"/>
  <c r="G30" i="25"/>
  <c r="J30" i="25" s="1"/>
  <c r="K30" i="25" s="1"/>
  <c r="K29" i="25"/>
  <c r="J29" i="25"/>
  <c r="H29" i="25"/>
  <c r="G29" i="25"/>
  <c r="H28" i="25"/>
  <c r="G28" i="25"/>
  <c r="J28" i="25" s="1"/>
  <c r="K28" i="25" s="1"/>
  <c r="H27" i="25"/>
  <c r="H37" i="25" s="1"/>
  <c r="G27" i="25"/>
  <c r="G37" i="25" s="1"/>
  <c r="J37" i="25" s="1"/>
  <c r="K37" i="25" s="1"/>
  <c r="K26" i="25"/>
  <c r="J26" i="25"/>
  <c r="H26" i="25"/>
  <c r="G26" i="25"/>
  <c r="K25" i="25"/>
  <c r="H25" i="25"/>
  <c r="G25" i="25"/>
  <c r="J25" i="25" s="1"/>
  <c r="H24" i="25"/>
  <c r="G24" i="25"/>
  <c r="J24" i="25" s="1"/>
  <c r="K24" i="25" s="1"/>
  <c r="H23" i="25"/>
  <c r="G23" i="25"/>
  <c r="H22" i="25"/>
  <c r="G22" i="25"/>
  <c r="H21" i="25"/>
  <c r="G21" i="25"/>
  <c r="H20" i="25"/>
  <c r="G20" i="25"/>
  <c r="H19" i="25"/>
  <c r="G19" i="25"/>
  <c r="O18" i="25"/>
  <c r="N18" i="25"/>
  <c r="M18" i="25"/>
  <c r="I18" i="25"/>
  <c r="F18" i="25"/>
  <c r="C18" i="25"/>
  <c r="H17" i="25"/>
  <c r="G17" i="25"/>
  <c r="H16" i="25"/>
  <c r="G16" i="25"/>
  <c r="H15" i="25"/>
  <c r="G15" i="25"/>
  <c r="H14" i="25"/>
  <c r="G14" i="25"/>
  <c r="H13" i="25"/>
  <c r="H18" i="25" s="1"/>
  <c r="G13" i="25"/>
  <c r="G18" i="25" s="1"/>
  <c r="H12" i="25"/>
  <c r="G12" i="25"/>
  <c r="H11" i="25"/>
  <c r="G11" i="25"/>
  <c r="H46" i="25" l="1"/>
  <c r="H47" i="25" s="1"/>
  <c r="H45" i="25"/>
  <c r="J43" i="25"/>
  <c r="K43" i="25" s="1"/>
  <c r="O46" i="25"/>
  <c r="O47" i="25" s="1"/>
  <c r="C45" i="25"/>
  <c r="D45" i="25"/>
  <c r="E47" i="25"/>
  <c r="F45" i="25"/>
  <c r="F46" i="25"/>
  <c r="G43" i="25"/>
  <c r="I45" i="25"/>
  <c r="J27" i="25"/>
  <c r="K27" i="25" s="1"/>
  <c r="M45" i="25"/>
  <c r="N45" i="25"/>
  <c r="G46" i="25" l="1"/>
  <c r="G47" i="25" s="1"/>
  <c r="G45" i="25"/>
  <c r="J45" i="25" s="1"/>
  <c r="K45" i="25" s="1"/>
  <c r="J46" i="25"/>
  <c r="F47" i="25"/>
  <c r="J47" i="25" s="1"/>
  <c r="K47" i="25" s="1"/>
  <c r="O43" i="24" l="1"/>
  <c r="O46" i="24" s="1"/>
  <c r="O47" i="24" s="1"/>
  <c r="N43" i="24"/>
  <c r="N46" i="24" s="1"/>
  <c r="N47" i="24" s="1"/>
  <c r="M43" i="24"/>
  <c r="M46" i="24" s="1"/>
  <c r="M47" i="24" s="1"/>
  <c r="I43" i="24"/>
  <c r="I46" i="24" s="1"/>
  <c r="I47" i="24" s="1"/>
  <c r="F43" i="24"/>
  <c r="E43" i="24"/>
  <c r="D43" i="24"/>
  <c r="D45" i="24" s="1"/>
  <c r="C43" i="24"/>
  <c r="C45" i="24" s="1"/>
  <c r="H42" i="24"/>
  <c r="J42" i="24" s="1"/>
  <c r="K42" i="24" s="1"/>
  <c r="G42" i="24"/>
  <c r="H41" i="24"/>
  <c r="G41" i="24"/>
  <c r="J41" i="24" s="1"/>
  <c r="K41" i="24" s="1"/>
  <c r="K40" i="24"/>
  <c r="H40" i="24"/>
  <c r="G40" i="24"/>
  <c r="J40" i="24" s="1"/>
  <c r="H39" i="24"/>
  <c r="J39" i="24" s="1"/>
  <c r="K39" i="24" s="1"/>
  <c r="G39" i="24"/>
  <c r="K38" i="24"/>
  <c r="H38" i="24"/>
  <c r="H43" i="24" s="1"/>
  <c r="G38" i="24"/>
  <c r="J38" i="24" s="1"/>
  <c r="O37" i="24"/>
  <c r="N37" i="24"/>
  <c r="M37" i="24"/>
  <c r="I37" i="24"/>
  <c r="F37" i="24"/>
  <c r="E37" i="24"/>
  <c r="D37" i="24"/>
  <c r="C37" i="24"/>
  <c r="H36" i="24"/>
  <c r="G36" i="24"/>
  <c r="J36" i="24" s="1"/>
  <c r="K36" i="24" s="1"/>
  <c r="H35" i="24"/>
  <c r="J35" i="24" s="1"/>
  <c r="K35" i="24" s="1"/>
  <c r="G35" i="24"/>
  <c r="K34" i="24"/>
  <c r="H34" i="24"/>
  <c r="G34" i="24"/>
  <c r="J34" i="24" s="1"/>
  <c r="H33" i="24"/>
  <c r="G33" i="24"/>
  <c r="J33" i="24" s="1"/>
  <c r="K33" i="24" s="1"/>
  <c r="H32" i="24"/>
  <c r="J32" i="24" s="1"/>
  <c r="K32" i="24" s="1"/>
  <c r="G32" i="24"/>
  <c r="H31" i="24"/>
  <c r="G31" i="24"/>
  <c r="J31" i="24" s="1"/>
  <c r="K31" i="24" s="1"/>
  <c r="H30" i="24"/>
  <c r="G30" i="24"/>
  <c r="J30" i="24" s="1"/>
  <c r="K30" i="24" s="1"/>
  <c r="K29" i="24"/>
  <c r="H29" i="24"/>
  <c r="J29" i="24" s="1"/>
  <c r="G29" i="24"/>
  <c r="H28" i="24"/>
  <c r="G28" i="24"/>
  <c r="J28" i="24" s="1"/>
  <c r="K28" i="24" s="1"/>
  <c r="J27" i="24"/>
  <c r="K27" i="24" s="1"/>
  <c r="H27" i="24"/>
  <c r="H37" i="24" s="1"/>
  <c r="G27" i="24"/>
  <c r="G37" i="24" s="1"/>
  <c r="H26" i="24"/>
  <c r="J26" i="24" s="1"/>
  <c r="K26" i="24" s="1"/>
  <c r="G26" i="24"/>
  <c r="K25" i="24"/>
  <c r="H25" i="24"/>
  <c r="G25" i="24"/>
  <c r="J25" i="24" s="1"/>
  <c r="H24" i="24"/>
  <c r="G24" i="24"/>
  <c r="J24" i="24" s="1"/>
  <c r="K24" i="24" s="1"/>
  <c r="H23" i="24"/>
  <c r="G23" i="24"/>
  <c r="H22" i="24"/>
  <c r="G22" i="24"/>
  <c r="H21" i="24"/>
  <c r="G21" i="24"/>
  <c r="H20" i="24"/>
  <c r="G20" i="24"/>
  <c r="H19" i="24"/>
  <c r="G19" i="24"/>
  <c r="O18" i="24"/>
  <c r="N18" i="24"/>
  <c r="M18" i="24"/>
  <c r="I18" i="24"/>
  <c r="F18" i="24"/>
  <c r="C18" i="24"/>
  <c r="H17" i="24"/>
  <c r="G17" i="24"/>
  <c r="H16" i="24"/>
  <c r="G16" i="24"/>
  <c r="H15" i="24"/>
  <c r="G15" i="24"/>
  <c r="H14" i="24"/>
  <c r="G14" i="24"/>
  <c r="H13" i="24"/>
  <c r="H18" i="24" s="1"/>
  <c r="G13" i="24"/>
  <c r="G18" i="24" s="1"/>
  <c r="H12" i="24"/>
  <c r="G12" i="24"/>
  <c r="H11" i="24"/>
  <c r="G11" i="24"/>
  <c r="H46" i="24" l="1"/>
  <c r="H47" i="24" s="1"/>
  <c r="H45" i="24"/>
  <c r="J37" i="24"/>
  <c r="K37" i="24" s="1"/>
  <c r="C46" i="24"/>
  <c r="C47" i="24" s="1"/>
  <c r="D46" i="24"/>
  <c r="D47" i="24" s="1"/>
  <c r="E45" i="24"/>
  <c r="E46" i="24"/>
  <c r="F45" i="24"/>
  <c r="F46" i="24"/>
  <c r="G43" i="24"/>
  <c r="I45" i="24"/>
  <c r="M45" i="24"/>
  <c r="N45" i="24"/>
  <c r="O45" i="24"/>
  <c r="F47" i="24" l="1"/>
  <c r="K46" i="24"/>
  <c r="E47" i="24"/>
  <c r="G46" i="24"/>
  <c r="G47" i="24" s="1"/>
  <c r="G45" i="24"/>
  <c r="J45" i="24" s="1"/>
  <c r="K45" i="24" s="1"/>
  <c r="J43" i="24"/>
  <c r="K43" i="24" s="1"/>
  <c r="J47" i="24" l="1"/>
  <c r="K47" i="24" s="1"/>
  <c r="J46" i="24"/>
  <c r="O43" i="23" l="1"/>
  <c r="O46" i="23" s="1"/>
  <c r="O47" i="23" s="1"/>
  <c r="N43" i="23"/>
  <c r="N46" i="23" s="1"/>
  <c r="N47" i="23" s="1"/>
  <c r="M43" i="23"/>
  <c r="M46" i="23" s="1"/>
  <c r="M47" i="23" s="1"/>
  <c r="I43" i="23"/>
  <c r="I46" i="23" s="1"/>
  <c r="I47" i="23" s="1"/>
  <c r="F43" i="23"/>
  <c r="F45" i="23" s="1"/>
  <c r="E43" i="23"/>
  <c r="D43" i="23"/>
  <c r="D45" i="23" s="1"/>
  <c r="C43" i="23"/>
  <c r="C45" i="23" s="1"/>
  <c r="J42" i="23"/>
  <c r="K42" i="23" s="1"/>
  <c r="H42" i="23"/>
  <c r="G42" i="23"/>
  <c r="H41" i="23"/>
  <c r="G41" i="23"/>
  <c r="J41" i="23" s="1"/>
  <c r="K41" i="23" s="1"/>
  <c r="K40" i="23"/>
  <c r="H40" i="23"/>
  <c r="G40" i="23"/>
  <c r="J40" i="23" s="1"/>
  <c r="J39" i="23"/>
  <c r="K39" i="23" s="1"/>
  <c r="H39" i="23"/>
  <c r="G39" i="23"/>
  <c r="K38" i="23"/>
  <c r="H38" i="23"/>
  <c r="H43" i="23" s="1"/>
  <c r="G38" i="23"/>
  <c r="J38" i="23" s="1"/>
  <c r="O37" i="23"/>
  <c r="N37" i="23"/>
  <c r="M37" i="23"/>
  <c r="I37" i="23"/>
  <c r="F37" i="23"/>
  <c r="E37" i="23"/>
  <c r="D37" i="23"/>
  <c r="C37" i="23"/>
  <c r="H36" i="23"/>
  <c r="G36" i="23"/>
  <c r="J36" i="23" s="1"/>
  <c r="K36" i="23" s="1"/>
  <c r="J35" i="23"/>
  <c r="K35" i="23" s="1"/>
  <c r="H35" i="23"/>
  <c r="G35" i="23"/>
  <c r="K34" i="23"/>
  <c r="H34" i="23"/>
  <c r="G34" i="23"/>
  <c r="J34" i="23" s="1"/>
  <c r="H33" i="23"/>
  <c r="G33" i="23"/>
  <c r="J33" i="23" s="1"/>
  <c r="K33" i="23" s="1"/>
  <c r="J32" i="23"/>
  <c r="K32" i="23" s="1"/>
  <c r="H32" i="23"/>
  <c r="G32" i="23"/>
  <c r="H31" i="23"/>
  <c r="G31" i="23"/>
  <c r="J31" i="23" s="1"/>
  <c r="K31" i="23" s="1"/>
  <c r="H30" i="23"/>
  <c r="G30" i="23"/>
  <c r="J30" i="23" s="1"/>
  <c r="K30" i="23" s="1"/>
  <c r="K29" i="23"/>
  <c r="J29" i="23"/>
  <c r="H29" i="23"/>
  <c r="G29" i="23"/>
  <c r="H28" i="23"/>
  <c r="G28" i="23"/>
  <c r="J28" i="23" s="1"/>
  <c r="K28" i="23" s="1"/>
  <c r="H27" i="23"/>
  <c r="H37" i="23" s="1"/>
  <c r="G27" i="23"/>
  <c r="G37" i="23" s="1"/>
  <c r="J26" i="23"/>
  <c r="K26" i="23" s="1"/>
  <c r="H26" i="23"/>
  <c r="G26" i="23"/>
  <c r="K25" i="23"/>
  <c r="H25" i="23"/>
  <c r="G25" i="23"/>
  <c r="J25" i="23" s="1"/>
  <c r="H24" i="23"/>
  <c r="G24" i="23"/>
  <c r="J24" i="23" s="1"/>
  <c r="K24" i="23" s="1"/>
  <c r="H23" i="23"/>
  <c r="G23" i="23"/>
  <c r="H22" i="23"/>
  <c r="G22" i="23"/>
  <c r="H21" i="23"/>
  <c r="G21" i="23"/>
  <c r="H20" i="23"/>
  <c r="G20" i="23"/>
  <c r="H19" i="23"/>
  <c r="G19" i="23"/>
  <c r="O18" i="23"/>
  <c r="N18" i="23"/>
  <c r="M18" i="23"/>
  <c r="I18" i="23"/>
  <c r="F18" i="23"/>
  <c r="C18" i="23"/>
  <c r="H17" i="23"/>
  <c r="G17" i="23"/>
  <c r="H16" i="23"/>
  <c r="G16" i="23"/>
  <c r="H15" i="23"/>
  <c r="G15" i="23"/>
  <c r="H14" i="23"/>
  <c r="G14" i="23"/>
  <c r="H13" i="23"/>
  <c r="H18" i="23" s="1"/>
  <c r="G13" i="23"/>
  <c r="G18" i="23" s="1"/>
  <c r="H12" i="23"/>
  <c r="G12" i="23"/>
  <c r="H11" i="23"/>
  <c r="G11" i="23"/>
  <c r="H45" i="23" l="1"/>
  <c r="H46" i="23"/>
  <c r="H47" i="23" s="1"/>
  <c r="J37" i="23"/>
  <c r="K37" i="23" s="1"/>
  <c r="E46" i="23"/>
  <c r="G43" i="23"/>
  <c r="C46" i="23"/>
  <c r="C47" i="23" s="1"/>
  <c r="F46" i="23"/>
  <c r="I45" i="23"/>
  <c r="J43" i="23"/>
  <c r="K43" i="23" s="1"/>
  <c r="J27" i="23"/>
  <c r="K27" i="23" s="1"/>
  <c r="E45" i="23"/>
  <c r="M45" i="23"/>
  <c r="D46" i="23"/>
  <c r="D47" i="23" s="1"/>
  <c r="N45" i="23"/>
  <c r="O45" i="23"/>
  <c r="F47" i="23" l="1"/>
  <c r="E47" i="23"/>
  <c r="G46" i="23"/>
  <c r="G47" i="23" s="1"/>
  <c r="G45" i="23"/>
  <c r="J45" i="23" s="1"/>
  <c r="K45" i="23" s="1"/>
  <c r="J47" i="23" l="1"/>
  <c r="K47" i="23"/>
  <c r="J46" i="23"/>
  <c r="K46" i="23" s="1"/>
  <c r="O43" i="21" l="1"/>
  <c r="O45" i="21" s="1"/>
  <c r="N43" i="21"/>
  <c r="N46" i="21" s="1"/>
  <c r="N47" i="21" s="1"/>
  <c r="M43" i="21"/>
  <c r="M45" i="21" s="1"/>
  <c r="I43" i="21"/>
  <c r="I45" i="21" s="1"/>
  <c r="H43" i="21"/>
  <c r="H45" i="21" s="1"/>
  <c r="F43" i="21"/>
  <c r="F46" i="21" s="1"/>
  <c r="E43" i="21"/>
  <c r="E46" i="21" s="1"/>
  <c r="D43" i="21"/>
  <c r="D46" i="21" s="1"/>
  <c r="D47" i="21" s="1"/>
  <c r="C43" i="21"/>
  <c r="C46" i="21" s="1"/>
  <c r="C47" i="21" s="1"/>
  <c r="H42" i="21"/>
  <c r="G42" i="21"/>
  <c r="J42" i="21" s="1"/>
  <c r="K42" i="21" s="1"/>
  <c r="H41" i="21"/>
  <c r="J41" i="21" s="1"/>
  <c r="K41" i="21" s="1"/>
  <c r="G41" i="21"/>
  <c r="K40" i="21"/>
  <c r="J40" i="21"/>
  <c r="H40" i="21"/>
  <c r="G40" i="21"/>
  <c r="H39" i="21"/>
  <c r="G39" i="21"/>
  <c r="J39" i="21" s="1"/>
  <c r="K39" i="21" s="1"/>
  <c r="K38" i="21"/>
  <c r="H38" i="21"/>
  <c r="J38" i="21" s="1"/>
  <c r="G38" i="21"/>
  <c r="G43" i="21" s="1"/>
  <c r="O37" i="21"/>
  <c r="N37" i="21"/>
  <c r="M37" i="21"/>
  <c r="I37" i="21"/>
  <c r="F37" i="21"/>
  <c r="E37" i="21"/>
  <c r="D37" i="21"/>
  <c r="C37" i="21"/>
  <c r="K36" i="21"/>
  <c r="J36" i="21"/>
  <c r="H36" i="21"/>
  <c r="G36" i="21"/>
  <c r="H35" i="21"/>
  <c r="G35" i="21"/>
  <c r="J35" i="21" s="1"/>
  <c r="K35" i="21" s="1"/>
  <c r="K34" i="21"/>
  <c r="H34" i="21"/>
  <c r="J34" i="21" s="1"/>
  <c r="G34" i="21"/>
  <c r="K33" i="21"/>
  <c r="J33" i="21"/>
  <c r="H33" i="21"/>
  <c r="G33" i="21"/>
  <c r="H32" i="21"/>
  <c r="G32" i="21"/>
  <c r="J32" i="21" s="1"/>
  <c r="K32" i="21" s="1"/>
  <c r="H31" i="21"/>
  <c r="J31" i="21" s="1"/>
  <c r="K31" i="21" s="1"/>
  <c r="G31" i="21"/>
  <c r="K30" i="21"/>
  <c r="J30" i="21"/>
  <c r="H30" i="21"/>
  <c r="G30" i="21"/>
  <c r="K29" i="21"/>
  <c r="H29" i="21"/>
  <c r="G29" i="21"/>
  <c r="J29" i="21" s="1"/>
  <c r="H28" i="21"/>
  <c r="J28" i="21" s="1"/>
  <c r="K28" i="21" s="1"/>
  <c r="G28" i="21"/>
  <c r="G37" i="21" s="1"/>
  <c r="K27" i="21"/>
  <c r="J27" i="21"/>
  <c r="H27" i="21"/>
  <c r="G27" i="21"/>
  <c r="H26" i="21"/>
  <c r="G26" i="21"/>
  <c r="J26" i="21" s="1"/>
  <c r="K26" i="21" s="1"/>
  <c r="K25" i="21"/>
  <c r="H25" i="21"/>
  <c r="J25" i="21" s="1"/>
  <c r="G25" i="21"/>
  <c r="K24" i="21"/>
  <c r="J24" i="21"/>
  <c r="H24" i="21"/>
  <c r="G24" i="21"/>
  <c r="H23" i="21"/>
  <c r="G23" i="21"/>
  <c r="H22" i="21"/>
  <c r="G22" i="21"/>
  <c r="H21" i="21"/>
  <c r="G21" i="21"/>
  <c r="H20" i="21"/>
  <c r="G20" i="21"/>
  <c r="H19" i="21"/>
  <c r="G19" i="21"/>
  <c r="O18" i="21"/>
  <c r="N18" i="21"/>
  <c r="M18" i="21"/>
  <c r="I18" i="21"/>
  <c r="F18" i="21"/>
  <c r="C18" i="21"/>
  <c r="H17" i="21"/>
  <c r="G17" i="21"/>
  <c r="H16" i="21"/>
  <c r="G16" i="21"/>
  <c r="H15" i="21"/>
  <c r="G15" i="21"/>
  <c r="H14" i="21"/>
  <c r="G14" i="21"/>
  <c r="H13" i="21"/>
  <c r="H18" i="21" s="1"/>
  <c r="G13" i="21"/>
  <c r="G18" i="21" s="1"/>
  <c r="H12" i="21"/>
  <c r="G12" i="21"/>
  <c r="H11" i="21"/>
  <c r="G11" i="21"/>
  <c r="E47" i="21" l="1"/>
  <c r="K46" i="21"/>
  <c r="F47" i="21"/>
  <c r="J37" i="21"/>
  <c r="K37" i="21" s="1"/>
  <c r="G46" i="21"/>
  <c r="G47" i="21" s="1"/>
  <c r="G45" i="21"/>
  <c r="J43" i="21"/>
  <c r="K43" i="21" s="1"/>
  <c r="I46" i="21"/>
  <c r="I47" i="21" s="1"/>
  <c r="M46" i="21"/>
  <c r="M47" i="21" s="1"/>
  <c r="C45" i="21"/>
  <c r="N45" i="21"/>
  <c r="O46" i="21"/>
  <c r="O47" i="21" s="1"/>
  <c r="D45" i="21"/>
  <c r="H37" i="21"/>
  <c r="E45" i="21"/>
  <c r="H46" i="21"/>
  <c r="H47" i="21" s="1"/>
  <c r="F45" i="21"/>
  <c r="J46" i="21" l="1"/>
  <c r="J45" i="21"/>
  <c r="K45" i="21"/>
  <c r="J47" i="21"/>
  <c r="K47" i="21"/>
  <c r="C46" i="20" l="1"/>
  <c r="C47" i="20" s="1"/>
  <c r="N45" i="20"/>
  <c r="O43" i="20"/>
  <c r="O46" i="20" s="1"/>
  <c r="O47" i="20" s="1"/>
  <c r="N43" i="20"/>
  <c r="N46" i="20" s="1"/>
  <c r="N47" i="20" s="1"/>
  <c r="M43" i="20"/>
  <c r="M46" i="20" s="1"/>
  <c r="M47" i="20" s="1"/>
  <c r="I43" i="20"/>
  <c r="I46" i="20" s="1"/>
  <c r="I47" i="20" s="1"/>
  <c r="F43" i="20"/>
  <c r="F45" i="20" s="1"/>
  <c r="E43" i="20"/>
  <c r="E45" i="20" s="1"/>
  <c r="D43" i="20"/>
  <c r="D46" i="20" s="1"/>
  <c r="D47" i="20" s="1"/>
  <c r="C43" i="20"/>
  <c r="C45" i="20" s="1"/>
  <c r="J42" i="20"/>
  <c r="K42" i="20" s="1"/>
  <c r="H42" i="20"/>
  <c r="G42" i="20"/>
  <c r="H41" i="20"/>
  <c r="G41" i="20"/>
  <c r="J41" i="20" s="1"/>
  <c r="K41" i="20" s="1"/>
  <c r="K40" i="20"/>
  <c r="H40" i="20"/>
  <c r="G40" i="20"/>
  <c r="J40" i="20" s="1"/>
  <c r="J39" i="20"/>
  <c r="K39" i="20" s="1"/>
  <c r="H39" i="20"/>
  <c r="G39" i="20"/>
  <c r="K38" i="20"/>
  <c r="H38" i="20"/>
  <c r="H43" i="20" s="1"/>
  <c r="G38" i="20"/>
  <c r="J38" i="20" s="1"/>
  <c r="O37" i="20"/>
  <c r="N37" i="20"/>
  <c r="M37" i="20"/>
  <c r="I37" i="20"/>
  <c r="F37" i="20"/>
  <c r="E37" i="20"/>
  <c r="D37" i="20"/>
  <c r="C37" i="20"/>
  <c r="H36" i="20"/>
  <c r="G36" i="20"/>
  <c r="J36" i="20" s="1"/>
  <c r="K36" i="20" s="1"/>
  <c r="J35" i="20"/>
  <c r="K35" i="20" s="1"/>
  <c r="H35" i="20"/>
  <c r="G35" i="20"/>
  <c r="K34" i="20"/>
  <c r="H34" i="20"/>
  <c r="G34" i="20"/>
  <c r="J34" i="20" s="1"/>
  <c r="H33" i="20"/>
  <c r="G33" i="20"/>
  <c r="J33" i="20" s="1"/>
  <c r="K33" i="20" s="1"/>
  <c r="J32" i="20"/>
  <c r="K32" i="20" s="1"/>
  <c r="H32" i="20"/>
  <c r="G32" i="20"/>
  <c r="H31" i="20"/>
  <c r="G31" i="20"/>
  <c r="J31" i="20" s="1"/>
  <c r="K31" i="20" s="1"/>
  <c r="H30" i="20"/>
  <c r="G30" i="20"/>
  <c r="J30" i="20" s="1"/>
  <c r="K30" i="20" s="1"/>
  <c r="K29" i="20"/>
  <c r="J29" i="20"/>
  <c r="H29" i="20"/>
  <c r="G29" i="20"/>
  <c r="H28" i="20"/>
  <c r="G28" i="20"/>
  <c r="J28" i="20" s="1"/>
  <c r="K28" i="20" s="1"/>
  <c r="H27" i="20"/>
  <c r="H37" i="20" s="1"/>
  <c r="G27" i="20"/>
  <c r="G37" i="20" s="1"/>
  <c r="J26" i="20"/>
  <c r="K26" i="20" s="1"/>
  <c r="H26" i="20"/>
  <c r="G26" i="20"/>
  <c r="K25" i="20"/>
  <c r="H25" i="20"/>
  <c r="G25" i="20"/>
  <c r="J25" i="20" s="1"/>
  <c r="H24" i="20"/>
  <c r="G24" i="20"/>
  <c r="J24" i="20" s="1"/>
  <c r="K24" i="20" s="1"/>
  <c r="H23" i="20"/>
  <c r="G23" i="20"/>
  <c r="H22" i="20"/>
  <c r="G22" i="20"/>
  <c r="H21" i="20"/>
  <c r="G21" i="20"/>
  <c r="H20" i="20"/>
  <c r="G20" i="20"/>
  <c r="H19" i="20"/>
  <c r="G19" i="20"/>
  <c r="O18" i="20"/>
  <c r="N18" i="20"/>
  <c r="M18" i="20"/>
  <c r="I18" i="20"/>
  <c r="F18" i="20"/>
  <c r="C18" i="20"/>
  <c r="H17" i="20"/>
  <c r="G17" i="20"/>
  <c r="H16" i="20"/>
  <c r="G16" i="20"/>
  <c r="H15" i="20"/>
  <c r="G15" i="20"/>
  <c r="H14" i="20"/>
  <c r="G14" i="20"/>
  <c r="H13" i="20"/>
  <c r="H18" i="20" s="1"/>
  <c r="G13" i="20"/>
  <c r="G18" i="20" s="1"/>
  <c r="H12" i="20"/>
  <c r="G12" i="20"/>
  <c r="H11" i="20"/>
  <c r="G11" i="20"/>
  <c r="H46" i="20" l="1"/>
  <c r="H47" i="20" s="1"/>
  <c r="H45" i="20"/>
  <c r="J37" i="20"/>
  <c r="K37" i="20" s="1"/>
  <c r="D45" i="20"/>
  <c r="G43" i="20"/>
  <c r="J27" i="20"/>
  <c r="K27" i="20" s="1"/>
  <c r="F46" i="20"/>
  <c r="I45" i="20"/>
  <c r="J43" i="20"/>
  <c r="K43" i="20" s="1"/>
  <c r="E46" i="20"/>
  <c r="M45" i="20"/>
  <c r="O45" i="20"/>
  <c r="K46" i="20" l="1"/>
  <c r="E47" i="20"/>
  <c r="F47" i="20"/>
  <c r="G46" i="20"/>
  <c r="G47" i="20" s="1"/>
  <c r="G45" i="20"/>
  <c r="J45" i="20" s="1"/>
  <c r="K45" i="20" s="1"/>
  <c r="O43" i="19"/>
  <c r="O46" i="19" s="1"/>
  <c r="O47" i="19" s="1"/>
  <c r="N43" i="19"/>
  <c r="N46" i="19" s="1"/>
  <c r="N47" i="19" s="1"/>
  <c r="M43" i="19"/>
  <c r="M46" i="19" s="1"/>
  <c r="M47" i="19" s="1"/>
  <c r="I43" i="19"/>
  <c r="I46" i="19" s="1"/>
  <c r="I47" i="19" s="1"/>
  <c r="F43" i="19"/>
  <c r="E43" i="19"/>
  <c r="D43" i="19"/>
  <c r="D46" i="19" s="1"/>
  <c r="D47" i="19" s="1"/>
  <c r="C43" i="19"/>
  <c r="C46" i="19" s="1"/>
  <c r="C47" i="19" s="1"/>
  <c r="J42" i="19"/>
  <c r="K42" i="19" s="1"/>
  <c r="H42" i="19"/>
  <c r="G42" i="19"/>
  <c r="H41" i="19"/>
  <c r="G41" i="19"/>
  <c r="J41" i="19" s="1"/>
  <c r="K41" i="19" s="1"/>
  <c r="K40" i="19"/>
  <c r="H40" i="19"/>
  <c r="G40" i="19"/>
  <c r="J40" i="19" s="1"/>
  <c r="J39" i="19"/>
  <c r="K39" i="19" s="1"/>
  <c r="H39" i="19"/>
  <c r="G39" i="19"/>
  <c r="K38" i="19"/>
  <c r="H38" i="19"/>
  <c r="H43" i="19" s="1"/>
  <c r="G38" i="19"/>
  <c r="J38" i="19" s="1"/>
  <c r="O37" i="19"/>
  <c r="N37" i="19"/>
  <c r="M37" i="19"/>
  <c r="I37" i="19"/>
  <c r="F37" i="19"/>
  <c r="E37" i="19"/>
  <c r="D37" i="19"/>
  <c r="C37" i="19"/>
  <c r="H36" i="19"/>
  <c r="G36" i="19"/>
  <c r="J36" i="19" s="1"/>
  <c r="K36" i="19" s="1"/>
  <c r="J35" i="19"/>
  <c r="K35" i="19" s="1"/>
  <c r="H35" i="19"/>
  <c r="G35" i="19"/>
  <c r="K34" i="19"/>
  <c r="H34" i="19"/>
  <c r="G34" i="19"/>
  <c r="J34" i="19" s="1"/>
  <c r="H33" i="19"/>
  <c r="G33" i="19"/>
  <c r="J33" i="19" s="1"/>
  <c r="K33" i="19" s="1"/>
  <c r="J32" i="19"/>
  <c r="K32" i="19" s="1"/>
  <c r="H32" i="19"/>
  <c r="G32" i="19"/>
  <c r="H31" i="19"/>
  <c r="G31" i="19"/>
  <c r="J31" i="19" s="1"/>
  <c r="K31" i="19" s="1"/>
  <c r="H30" i="19"/>
  <c r="G30" i="19"/>
  <c r="J30" i="19" s="1"/>
  <c r="K30" i="19" s="1"/>
  <c r="K29" i="19"/>
  <c r="J29" i="19"/>
  <c r="H29" i="19"/>
  <c r="G29" i="19"/>
  <c r="H28" i="19"/>
  <c r="G28" i="19"/>
  <c r="J28" i="19" s="1"/>
  <c r="K28" i="19" s="1"/>
  <c r="H27" i="19"/>
  <c r="H37" i="19" s="1"/>
  <c r="G27" i="19"/>
  <c r="G37" i="19" s="1"/>
  <c r="J26" i="19"/>
  <c r="K26" i="19" s="1"/>
  <c r="H26" i="19"/>
  <c r="G26" i="19"/>
  <c r="K25" i="19"/>
  <c r="H25" i="19"/>
  <c r="G25" i="19"/>
  <c r="J25" i="19" s="1"/>
  <c r="H24" i="19"/>
  <c r="G24" i="19"/>
  <c r="J24" i="19" s="1"/>
  <c r="K24" i="19" s="1"/>
  <c r="H23" i="19"/>
  <c r="G23" i="19"/>
  <c r="H22" i="19"/>
  <c r="G22" i="19"/>
  <c r="H21" i="19"/>
  <c r="G21" i="19"/>
  <c r="H20" i="19"/>
  <c r="G20" i="19"/>
  <c r="H19" i="19"/>
  <c r="G19" i="19"/>
  <c r="O18" i="19"/>
  <c r="N18" i="19"/>
  <c r="M18" i="19"/>
  <c r="I18" i="19"/>
  <c r="F18" i="19"/>
  <c r="C18" i="19"/>
  <c r="H17" i="19"/>
  <c r="G17" i="19"/>
  <c r="H16" i="19"/>
  <c r="G16" i="19"/>
  <c r="H15" i="19"/>
  <c r="G15" i="19"/>
  <c r="H14" i="19"/>
  <c r="G14" i="19"/>
  <c r="H13" i="19"/>
  <c r="H18" i="19" s="1"/>
  <c r="G13" i="19"/>
  <c r="G18" i="19" s="1"/>
  <c r="H12" i="19"/>
  <c r="G12" i="19"/>
  <c r="H11" i="19"/>
  <c r="G11" i="19"/>
  <c r="J47" i="20" l="1"/>
  <c r="J46" i="20"/>
  <c r="K47" i="20"/>
  <c r="H46" i="19"/>
  <c r="H47" i="19" s="1"/>
  <c r="H45" i="19"/>
  <c r="J37" i="19"/>
  <c r="K37" i="19" s="1"/>
  <c r="D45" i="19"/>
  <c r="J27" i="19"/>
  <c r="K27" i="19" s="1"/>
  <c r="C45" i="19"/>
  <c r="F46" i="19"/>
  <c r="G43" i="19"/>
  <c r="J43" i="19" s="1"/>
  <c r="K43" i="19" s="1"/>
  <c r="F45" i="19"/>
  <c r="I45" i="19"/>
  <c r="E46" i="19"/>
  <c r="E45" i="19"/>
  <c r="M45" i="19"/>
  <c r="N45" i="19"/>
  <c r="O45" i="19"/>
  <c r="F47" i="19" l="1"/>
  <c r="G46" i="19"/>
  <c r="G47" i="19" s="1"/>
  <c r="G45" i="19"/>
  <c r="J45" i="19" s="1"/>
  <c r="K45" i="19" s="1"/>
  <c r="K46" i="19"/>
  <c r="E47" i="19"/>
  <c r="J47" i="19" l="1"/>
  <c r="K47" i="19" s="1"/>
  <c r="J46" i="19"/>
  <c r="O43" i="18" l="1"/>
  <c r="O46" i="18" s="1"/>
  <c r="O47" i="18" s="1"/>
  <c r="N43" i="18"/>
  <c r="N46" i="18" s="1"/>
  <c r="N47" i="18" s="1"/>
  <c r="M43" i="18"/>
  <c r="M46" i="18" s="1"/>
  <c r="M47" i="18" s="1"/>
  <c r="I43" i="18"/>
  <c r="I46" i="18" s="1"/>
  <c r="I47" i="18" s="1"/>
  <c r="F43" i="18"/>
  <c r="E43" i="18"/>
  <c r="D43" i="18"/>
  <c r="D45" i="18" s="1"/>
  <c r="C43" i="18"/>
  <c r="C46" i="18" s="1"/>
  <c r="C47" i="18" s="1"/>
  <c r="J42" i="18"/>
  <c r="K42" i="18" s="1"/>
  <c r="H42" i="18"/>
  <c r="G42" i="18"/>
  <c r="H41" i="18"/>
  <c r="G41" i="18"/>
  <c r="J41" i="18" s="1"/>
  <c r="K41" i="18" s="1"/>
  <c r="K40" i="18"/>
  <c r="H40" i="18"/>
  <c r="H43" i="18" s="1"/>
  <c r="G40" i="18"/>
  <c r="J40" i="18" s="1"/>
  <c r="J39" i="18"/>
  <c r="K39" i="18" s="1"/>
  <c r="H39" i="18"/>
  <c r="G39" i="18"/>
  <c r="K38" i="18"/>
  <c r="H38" i="18"/>
  <c r="G38" i="18"/>
  <c r="J38" i="18" s="1"/>
  <c r="O37" i="18"/>
  <c r="N37" i="18"/>
  <c r="M37" i="18"/>
  <c r="I37" i="18"/>
  <c r="F37" i="18"/>
  <c r="E37" i="18"/>
  <c r="D37" i="18"/>
  <c r="C37" i="18"/>
  <c r="H36" i="18"/>
  <c r="G36" i="18"/>
  <c r="J36" i="18" s="1"/>
  <c r="K36" i="18" s="1"/>
  <c r="J35" i="18"/>
  <c r="K35" i="18" s="1"/>
  <c r="H35" i="18"/>
  <c r="G35" i="18"/>
  <c r="K34" i="18"/>
  <c r="H34" i="18"/>
  <c r="G34" i="18"/>
  <c r="J34" i="18" s="1"/>
  <c r="H33" i="18"/>
  <c r="G33" i="18"/>
  <c r="J33" i="18" s="1"/>
  <c r="K33" i="18" s="1"/>
  <c r="J32" i="18"/>
  <c r="K32" i="18" s="1"/>
  <c r="H32" i="18"/>
  <c r="G32" i="18"/>
  <c r="H31" i="18"/>
  <c r="G31" i="18"/>
  <c r="J31" i="18" s="1"/>
  <c r="K31" i="18" s="1"/>
  <c r="H30" i="18"/>
  <c r="G30" i="18"/>
  <c r="J30" i="18" s="1"/>
  <c r="K30" i="18" s="1"/>
  <c r="K29" i="18"/>
  <c r="H29" i="18"/>
  <c r="G29" i="18"/>
  <c r="J29" i="18" s="1"/>
  <c r="H28" i="18"/>
  <c r="G28" i="18"/>
  <c r="J28" i="18" s="1"/>
  <c r="K28" i="18" s="1"/>
  <c r="H27" i="18"/>
  <c r="H37" i="18" s="1"/>
  <c r="G27" i="18"/>
  <c r="G37" i="18" s="1"/>
  <c r="H26" i="18"/>
  <c r="G26" i="18"/>
  <c r="J26" i="18" s="1"/>
  <c r="K26" i="18" s="1"/>
  <c r="K25" i="18"/>
  <c r="H25" i="18"/>
  <c r="G25" i="18"/>
  <c r="J25" i="18" s="1"/>
  <c r="H24" i="18"/>
  <c r="G24" i="18"/>
  <c r="J24" i="18" s="1"/>
  <c r="K24" i="18" s="1"/>
  <c r="H23" i="18"/>
  <c r="G23" i="18"/>
  <c r="H22" i="18"/>
  <c r="G22" i="18"/>
  <c r="H21" i="18"/>
  <c r="G21" i="18"/>
  <c r="H20" i="18"/>
  <c r="G20" i="18"/>
  <c r="H19" i="18"/>
  <c r="G19" i="18"/>
  <c r="O18" i="18"/>
  <c r="N18" i="18"/>
  <c r="M18" i="18"/>
  <c r="I18" i="18"/>
  <c r="F18" i="18"/>
  <c r="C18" i="18"/>
  <c r="H17" i="18"/>
  <c r="G17" i="18"/>
  <c r="H16" i="18"/>
  <c r="G16" i="18"/>
  <c r="H15" i="18"/>
  <c r="G15" i="18"/>
  <c r="H14" i="18"/>
  <c r="G14" i="18"/>
  <c r="H13" i="18"/>
  <c r="H18" i="18" s="1"/>
  <c r="G13" i="18"/>
  <c r="G18" i="18" s="1"/>
  <c r="H12" i="18"/>
  <c r="G12" i="18"/>
  <c r="H11" i="18"/>
  <c r="G11" i="18"/>
  <c r="J37" i="18" l="1"/>
  <c r="K37" i="18" s="1"/>
  <c r="H46" i="18"/>
  <c r="H47" i="18" s="1"/>
  <c r="H45" i="18"/>
  <c r="C45" i="18"/>
  <c r="D46" i="18"/>
  <c r="D47" i="18" s="1"/>
  <c r="F45" i="18"/>
  <c r="F46" i="18"/>
  <c r="G43" i="18"/>
  <c r="I45" i="18"/>
  <c r="J27" i="18"/>
  <c r="K27" i="18" s="1"/>
  <c r="E46" i="18"/>
  <c r="E45" i="18"/>
  <c r="M45" i="18"/>
  <c r="N45" i="18"/>
  <c r="O45" i="18"/>
  <c r="G46" i="18" l="1"/>
  <c r="G47" i="18" s="1"/>
  <c r="G45" i="18"/>
  <c r="J45" i="18"/>
  <c r="J43" i="18"/>
  <c r="K43" i="18" s="1"/>
  <c r="J46" i="18"/>
  <c r="F47" i="18"/>
  <c r="J47" i="18" s="1"/>
  <c r="K45" i="18"/>
  <c r="E47" i="18"/>
  <c r="K47" i="18" s="1"/>
  <c r="K46" i="18"/>
  <c r="O43" i="17" l="1"/>
  <c r="N43" i="17"/>
  <c r="M43" i="17"/>
  <c r="I43" i="17"/>
  <c r="F43" i="17"/>
  <c r="E43" i="17"/>
  <c r="E46" i="17" s="1"/>
  <c r="K46" i="17" s="1"/>
  <c r="D43" i="17"/>
  <c r="D46" i="17" s="1"/>
  <c r="D47" i="17" s="1"/>
  <c r="C43" i="17"/>
  <c r="C46" i="17" s="1"/>
  <c r="C47" i="17" s="1"/>
  <c r="H42" i="17"/>
  <c r="G42" i="17"/>
  <c r="J42" i="17" s="1"/>
  <c r="K42" i="17" s="1"/>
  <c r="H41" i="17"/>
  <c r="G41" i="17"/>
  <c r="K40" i="17"/>
  <c r="H40" i="17"/>
  <c r="G40" i="17"/>
  <c r="J40" i="17" s="1"/>
  <c r="H39" i="17"/>
  <c r="G39" i="17"/>
  <c r="K38" i="17"/>
  <c r="H38" i="17"/>
  <c r="G38" i="17"/>
  <c r="O37" i="17"/>
  <c r="N37" i="17"/>
  <c r="M37" i="17"/>
  <c r="I37" i="17"/>
  <c r="F37" i="17"/>
  <c r="E37" i="17"/>
  <c r="D37" i="17"/>
  <c r="C37" i="17"/>
  <c r="H36" i="17"/>
  <c r="G36" i="17"/>
  <c r="J36" i="17" s="1"/>
  <c r="K36" i="17" s="1"/>
  <c r="H35" i="17"/>
  <c r="G35" i="17"/>
  <c r="J35" i="17" s="1"/>
  <c r="K35" i="17" s="1"/>
  <c r="K34" i="17"/>
  <c r="H34" i="17"/>
  <c r="G34" i="17"/>
  <c r="J34" i="17" s="1"/>
  <c r="H33" i="17"/>
  <c r="G33" i="17"/>
  <c r="J33" i="17" s="1"/>
  <c r="K33" i="17" s="1"/>
  <c r="H32" i="17"/>
  <c r="G32" i="17"/>
  <c r="J32" i="17" s="1"/>
  <c r="K32" i="17" s="1"/>
  <c r="H31" i="17"/>
  <c r="G31" i="17"/>
  <c r="J31" i="17" s="1"/>
  <c r="K31" i="17" s="1"/>
  <c r="H30" i="17"/>
  <c r="G30" i="17"/>
  <c r="J30" i="17" s="1"/>
  <c r="K30" i="17" s="1"/>
  <c r="K29" i="17"/>
  <c r="H29" i="17"/>
  <c r="G29" i="17"/>
  <c r="J29" i="17" s="1"/>
  <c r="H28" i="17"/>
  <c r="G28" i="17"/>
  <c r="H27" i="17"/>
  <c r="G27" i="17"/>
  <c r="H26" i="17"/>
  <c r="G26" i="17"/>
  <c r="K25" i="17"/>
  <c r="H25" i="17"/>
  <c r="G25" i="17"/>
  <c r="J25" i="17" s="1"/>
  <c r="H24" i="17"/>
  <c r="G24" i="17"/>
  <c r="J24" i="17" s="1"/>
  <c r="K24" i="17" s="1"/>
  <c r="H23" i="17"/>
  <c r="G23" i="17"/>
  <c r="H22" i="17"/>
  <c r="G22" i="17"/>
  <c r="H21" i="17"/>
  <c r="G21" i="17"/>
  <c r="H20" i="17"/>
  <c r="G20" i="17"/>
  <c r="H19" i="17"/>
  <c r="G19" i="17"/>
  <c r="O18" i="17"/>
  <c r="N18" i="17"/>
  <c r="M18" i="17"/>
  <c r="I18" i="17"/>
  <c r="F18" i="17"/>
  <c r="C18" i="17"/>
  <c r="H17" i="17"/>
  <c r="G17" i="17"/>
  <c r="H16" i="17"/>
  <c r="G16" i="17"/>
  <c r="H15" i="17"/>
  <c r="G15" i="17"/>
  <c r="H14" i="17"/>
  <c r="G14" i="17"/>
  <c r="H13" i="17"/>
  <c r="H18" i="17" s="1"/>
  <c r="G13" i="17"/>
  <c r="G18" i="17" s="1"/>
  <c r="H12" i="17"/>
  <c r="G12" i="17"/>
  <c r="H11" i="17"/>
  <c r="G11" i="17"/>
  <c r="H43" i="17" l="1"/>
  <c r="J39" i="17"/>
  <c r="K39" i="17" s="1"/>
  <c r="J26" i="17"/>
  <c r="K26" i="17" s="1"/>
  <c r="I46" i="17"/>
  <c r="I47" i="17" s="1"/>
  <c r="M46" i="17"/>
  <c r="M47" i="17" s="1"/>
  <c r="G37" i="17"/>
  <c r="J37" i="17" s="1"/>
  <c r="K37" i="17" s="1"/>
  <c r="N46" i="17"/>
  <c r="N47" i="17" s="1"/>
  <c r="H37" i="17"/>
  <c r="H46" i="17" s="1"/>
  <c r="H47" i="17" s="1"/>
  <c r="O46" i="17"/>
  <c r="O47" i="17" s="1"/>
  <c r="G43" i="17"/>
  <c r="G46" i="17" s="1"/>
  <c r="G47" i="17" s="1"/>
  <c r="J28" i="17"/>
  <c r="K28" i="17" s="1"/>
  <c r="J41" i="17"/>
  <c r="K41" i="17" s="1"/>
  <c r="H45" i="17"/>
  <c r="F45" i="17"/>
  <c r="F46" i="17"/>
  <c r="D45" i="17"/>
  <c r="J27" i="17"/>
  <c r="K27" i="17" s="1"/>
  <c r="E45" i="17"/>
  <c r="J38" i="17"/>
  <c r="I45" i="17"/>
  <c r="E47" i="17"/>
  <c r="C45" i="17"/>
  <c r="M45" i="17"/>
  <c r="N45" i="17"/>
  <c r="O45" i="17"/>
  <c r="J43" i="17" l="1"/>
  <c r="K43" i="17" s="1"/>
  <c r="G45" i="17"/>
  <c r="J46" i="17"/>
  <c r="F47" i="17"/>
  <c r="J47" i="17" s="1"/>
  <c r="J45" i="17"/>
  <c r="K45" i="17" s="1"/>
  <c r="K47" i="17"/>
  <c r="O43" i="16" l="1"/>
  <c r="O46" i="16" s="1"/>
  <c r="O47" i="16" s="1"/>
  <c r="N43" i="16"/>
  <c r="N46" i="16" s="1"/>
  <c r="N47" i="16" s="1"/>
  <c r="M43" i="16"/>
  <c r="M46" i="16" s="1"/>
  <c r="M47" i="16" s="1"/>
  <c r="I43" i="16"/>
  <c r="I46" i="16" s="1"/>
  <c r="I47" i="16" s="1"/>
  <c r="F43" i="16"/>
  <c r="F45" i="16" s="1"/>
  <c r="E43" i="16"/>
  <c r="E46" i="16" s="1"/>
  <c r="D43" i="16"/>
  <c r="D46" i="16" s="1"/>
  <c r="D47" i="16" s="1"/>
  <c r="C43" i="16"/>
  <c r="C46" i="16" s="1"/>
  <c r="C47" i="16" s="1"/>
  <c r="H42" i="16"/>
  <c r="G42" i="16"/>
  <c r="J42" i="16" s="1"/>
  <c r="K42" i="16" s="1"/>
  <c r="H41" i="16"/>
  <c r="G41" i="16"/>
  <c r="J41" i="16" s="1"/>
  <c r="K41" i="16" s="1"/>
  <c r="K40" i="16"/>
  <c r="H40" i="16"/>
  <c r="G40" i="16"/>
  <c r="J40" i="16" s="1"/>
  <c r="H39" i="16"/>
  <c r="G39" i="16"/>
  <c r="J39" i="16" s="1"/>
  <c r="K39" i="16" s="1"/>
  <c r="H38" i="16"/>
  <c r="H43" i="16" s="1"/>
  <c r="G38" i="16"/>
  <c r="J38" i="16" s="1"/>
  <c r="K38" i="16" s="1"/>
  <c r="O37" i="16"/>
  <c r="N37" i="16"/>
  <c r="M37" i="16"/>
  <c r="I37" i="16"/>
  <c r="F37" i="16"/>
  <c r="E37" i="16"/>
  <c r="D37" i="16"/>
  <c r="C37" i="16"/>
  <c r="H36" i="16"/>
  <c r="G36" i="16"/>
  <c r="J36" i="16" s="1"/>
  <c r="K36" i="16" s="1"/>
  <c r="H35" i="16"/>
  <c r="G35" i="16"/>
  <c r="J35" i="16" s="1"/>
  <c r="K35" i="16" s="1"/>
  <c r="K34" i="16"/>
  <c r="H34" i="16"/>
  <c r="G34" i="16"/>
  <c r="J34" i="16" s="1"/>
  <c r="H33" i="16"/>
  <c r="G33" i="16"/>
  <c r="J33" i="16" s="1"/>
  <c r="K33" i="16" s="1"/>
  <c r="H32" i="16"/>
  <c r="G32" i="16"/>
  <c r="J32" i="16" s="1"/>
  <c r="K32" i="16" s="1"/>
  <c r="H31" i="16"/>
  <c r="G31" i="16"/>
  <c r="J31" i="16" s="1"/>
  <c r="K31" i="16" s="1"/>
  <c r="H30" i="16"/>
  <c r="G30" i="16"/>
  <c r="J30" i="16" s="1"/>
  <c r="K30" i="16" s="1"/>
  <c r="K29" i="16"/>
  <c r="H29" i="16"/>
  <c r="G29" i="16"/>
  <c r="J29" i="16" s="1"/>
  <c r="H28" i="16"/>
  <c r="G28" i="16"/>
  <c r="J28" i="16" s="1"/>
  <c r="K28" i="16" s="1"/>
  <c r="H27" i="16"/>
  <c r="H37" i="16" s="1"/>
  <c r="G27" i="16"/>
  <c r="J27" i="16" s="1"/>
  <c r="K27" i="16" s="1"/>
  <c r="H26" i="16"/>
  <c r="G26" i="16"/>
  <c r="J26" i="16" s="1"/>
  <c r="K26" i="16" s="1"/>
  <c r="H25" i="16"/>
  <c r="G25" i="16"/>
  <c r="J25" i="16" s="1"/>
  <c r="K25" i="16" s="1"/>
  <c r="H24" i="16"/>
  <c r="G24" i="16"/>
  <c r="J24" i="16" s="1"/>
  <c r="K24" i="16" s="1"/>
  <c r="H23" i="16"/>
  <c r="G23" i="16"/>
  <c r="H22" i="16"/>
  <c r="G22" i="16"/>
  <c r="H21" i="16"/>
  <c r="G21" i="16"/>
  <c r="H20" i="16"/>
  <c r="G20" i="16"/>
  <c r="H19" i="16"/>
  <c r="G19" i="16"/>
  <c r="O18" i="16"/>
  <c r="N18" i="16"/>
  <c r="M18" i="16"/>
  <c r="F18" i="16"/>
  <c r="C18" i="16"/>
  <c r="H17" i="16"/>
  <c r="G17" i="16"/>
  <c r="H16" i="16"/>
  <c r="G16" i="16"/>
  <c r="H15" i="16"/>
  <c r="G15" i="16"/>
  <c r="H14" i="16"/>
  <c r="G14" i="16"/>
  <c r="H13" i="16"/>
  <c r="H18" i="16" s="1"/>
  <c r="G13" i="16"/>
  <c r="G18" i="16" s="1"/>
  <c r="H12" i="16"/>
  <c r="G12" i="16"/>
  <c r="H11" i="16"/>
  <c r="G11" i="16"/>
  <c r="E47" i="16" l="1"/>
  <c r="H46" i="16"/>
  <c r="H47" i="16" s="1"/>
  <c r="H45" i="16"/>
  <c r="D45" i="16"/>
  <c r="F46" i="16"/>
  <c r="G43" i="16"/>
  <c r="J43" i="16"/>
  <c r="K43" i="16" s="1"/>
  <c r="I45" i="16"/>
  <c r="G37" i="16"/>
  <c r="J37" i="16" s="1"/>
  <c r="K37" i="16" s="1"/>
  <c r="C45" i="16"/>
  <c r="E45" i="16"/>
  <c r="M45" i="16"/>
  <c r="N45" i="16"/>
  <c r="O45" i="16"/>
  <c r="F47" i="16" l="1"/>
  <c r="G46" i="16"/>
  <c r="G47" i="16" s="1"/>
  <c r="G45" i="16"/>
  <c r="J45" i="16" s="1"/>
  <c r="K45" i="16" s="1"/>
  <c r="J47" i="16" l="1"/>
  <c r="K47" i="16" s="1"/>
  <c r="J46" i="16"/>
  <c r="K46" i="16" s="1"/>
  <c r="O43" i="15" l="1"/>
  <c r="O46" i="15" s="1"/>
  <c r="O47" i="15" s="1"/>
  <c r="N43" i="15"/>
  <c r="N46" i="15" s="1"/>
  <c r="N47" i="15" s="1"/>
  <c r="M43" i="15"/>
  <c r="M46" i="15" s="1"/>
  <c r="M47" i="15" s="1"/>
  <c r="I43" i="15"/>
  <c r="I46" i="15" s="1"/>
  <c r="I47" i="15" s="1"/>
  <c r="F43" i="15"/>
  <c r="E43" i="15"/>
  <c r="D43" i="15"/>
  <c r="D46" i="15" s="1"/>
  <c r="D47" i="15" s="1"/>
  <c r="C43" i="15"/>
  <c r="C45" i="15" s="1"/>
  <c r="J42" i="15"/>
  <c r="K42" i="15" s="1"/>
  <c r="H42" i="15"/>
  <c r="G42" i="15"/>
  <c r="J41" i="15"/>
  <c r="K41" i="15" s="1"/>
  <c r="H41" i="15"/>
  <c r="G41" i="15"/>
  <c r="K40" i="15"/>
  <c r="H40" i="15"/>
  <c r="G40" i="15"/>
  <c r="J40" i="15" s="1"/>
  <c r="J39" i="15"/>
  <c r="K39" i="15" s="1"/>
  <c r="H39" i="15"/>
  <c r="G39" i="15"/>
  <c r="J38" i="15"/>
  <c r="K38" i="15" s="1"/>
  <c r="H38" i="15"/>
  <c r="H43" i="15" s="1"/>
  <c r="G38" i="15"/>
  <c r="G43" i="15" s="1"/>
  <c r="O37" i="15"/>
  <c r="N37" i="15"/>
  <c r="M37" i="15"/>
  <c r="I37" i="15"/>
  <c r="F37" i="15"/>
  <c r="E37" i="15"/>
  <c r="D37" i="15"/>
  <c r="C37" i="15"/>
  <c r="H36" i="15"/>
  <c r="G36" i="15"/>
  <c r="J36" i="15" s="1"/>
  <c r="K36" i="15" s="1"/>
  <c r="H35" i="15"/>
  <c r="G35" i="15"/>
  <c r="J35" i="15" s="1"/>
  <c r="K35" i="15" s="1"/>
  <c r="K34" i="15"/>
  <c r="J34" i="15"/>
  <c r="H34" i="15"/>
  <c r="G34" i="15"/>
  <c r="H33" i="15"/>
  <c r="G33" i="15"/>
  <c r="J33" i="15" s="1"/>
  <c r="K33" i="15" s="1"/>
  <c r="H32" i="15"/>
  <c r="G32" i="15"/>
  <c r="J32" i="15" s="1"/>
  <c r="K32" i="15" s="1"/>
  <c r="J31" i="15"/>
  <c r="K31" i="15" s="1"/>
  <c r="H31" i="15"/>
  <c r="G31" i="15"/>
  <c r="H30" i="15"/>
  <c r="G30" i="15"/>
  <c r="J30" i="15" s="1"/>
  <c r="K30" i="15" s="1"/>
  <c r="K29" i="15"/>
  <c r="H29" i="15"/>
  <c r="G29" i="15"/>
  <c r="J29" i="15" s="1"/>
  <c r="J28" i="15"/>
  <c r="K28" i="15" s="1"/>
  <c r="H28" i="15"/>
  <c r="G28" i="15"/>
  <c r="H27" i="15"/>
  <c r="H37" i="15" s="1"/>
  <c r="G27" i="15"/>
  <c r="G37" i="15" s="1"/>
  <c r="H26" i="15"/>
  <c r="G26" i="15"/>
  <c r="J26" i="15" s="1"/>
  <c r="K26" i="15" s="1"/>
  <c r="K25" i="15"/>
  <c r="J25" i="15"/>
  <c r="H25" i="15"/>
  <c r="G25" i="15"/>
  <c r="H24" i="15"/>
  <c r="G24" i="15"/>
  <c r="J24" i="15" s="1"/>
  <c r="K24" i="15" s="1"/>
  <c r="H23" i="15"/>
  <c r="G23" i="15"/>
  <c r="H22" i="15"/>
  <c r="G22" i="15"/>
  <c r="H21" i="15"/>
  <c r="G21" i="15"/>
  <c r="H20" i="15"/>
  <c r="G20" i="15"/>
  <c r="H19" i="15"/>
  <c r="G19" i="15"/>
  <c r="O18" i="15"/>
  <c r="N18" i="15"/>
  <c r="M18" i="15"/>
  <c r="I18" i="15"/>
  <c r="F18" i="15"/>
  <c r="C18" i="15"/>
  <c r="H17" i="15"/>
  <c r="G17" i="15"/>
  <c r="H16" i="15"/>
  <c r="G16" i="15"/>
  <c r="H15" i="15"/>
  <c r="G15" i="15"/>
  <c r="H14" i="15"/>
  <c r="G14" i="15"/>
  <c r="H13" i="15"/>
  <c r="H18" i="15" s="1"/>
  <c r="G13" i="15"/>
  <c r="G18" i="15" s="1"/>
  <c r="H12" i="15"/>
  <c r="G12" i="15"/>
  <c r="H11" i="15"/>
  <c r="G11" i="15"/>
  <c r="J37" i="15" l="1"/>
  <c r="K37" i="15" s="1"/>
  <c r="H46" i="15"/>
  <c r="H47" i="15" s="1"/>
  <c r="H45" i="15"/>
  <c r="G46" i="15"/>
  <c r="G47" i="15" s="1"/>
  <c r="G45" i="15"/>
  <c r="J43" i="15"/>
  <c r="K43" i="15" s="1"/>
  <c r="C46" i="15"/>
  <c r="C47" i="15" s="1"/>
  <c r="E45" i="15"/>
  <c r="E46" i="15"/>
  <c r="F45" i="15"/>
  <c r="J45" i="15" s="1"/>
  <c r="F46" i="15"/>
  <c r="J27" i="15"/>
  <c r="K27" i="15" s="1"/>
  <c r="I45" i="15"/>
  <c r="D45" i="15"/>
  <c r="M45" i="15"/>
  <c r="N45" i="15"/>
  <c r="O45" i="15"/>
  <c r="E47" i="15" l="1"/>
  <c r="J46" i="15"/>
  <c r="K46" i="15" s="1"/>
  <c r="F47" i="15"/>
  <c r="J47" i="15" s="1"/>
  <c r="K45" i="15"/>
  <c r="K47" i="15" l="1"/>
  <c r="O43" i="14" l="1"/>
  <c r="O46" i="14" s="1"/>
  <c r="O47" i="14" s="1"/>
  <c r="N43" i="14"/>
  <c r="N46" i="14" s="1"/>
  <c r="N47" i="14" s="1"/>
  <c r="M43" i="14"/>
  <c r="M46" i="14" s="1"/>
  <c r="M47" i="14" s="1"/>
  <c r="I43" i="14"/>
  <c r="I46" i="14" s="1"/>
  <c r="I47" i="14" s="1"/>
  <c r="F43" i="14"/>
  <c r="E43" i="14"/>
  <c r="E46" i="14" s="1"/>
  <c r="D43" i="14"/>
  <c r="D46" i="14" s="1"/>
  <c r="D47" i="14" s="1"/>
  <c r="C43" i="14"/>
  <c r="C46" i="14" s="1"/>
  <c r="C47" i="14" s="1"/>
  <c r="H42" i="14"/>
  <c r="G42" i="14"/>
  <c r="J42" i="14" s="1"/>
  <c r="K42" i="14" s="1"/>
  <c r="H41" i="14"/>
  <c r="G41" i="14"/>
  <c r="J41" i="14" s="1"/>
  <c r="K41" i="14" s="1"/>
  <c r="K40" i="14"/>
  <c r="H40" i="14"/>
  <c r="G40" i="14"/>
  <c r="J40" i="14" s="1"/>
  <c r="H39" i="14"/>
  <c r="G39" i="14"/>
  <c r="J39" i="14" s="1"/>
  <c r="K39" i="14" s="1"/>
  <c r="K38" i="14"/>
  <c r="H38" i="14"/>
  <c r="H43" i="14" s="1"/>
  <c r="G38" i="14"/>
  <c r="J38" i="14" s="1"/>
  <c r="O37" i="14"/>
  <c r="N37" i="14"/>
  <c r="M37" i="14"/>
  <c r="F37" i="14"/>
  <c r="G37" i="14" s="1"/>
  <c r="E37" i="14"/>
  <c r="D37" i="14"/>
  <c r="C37" i="14"/>
  <c r="H36" i="14"/>
  <c r="J36" i="14" s="1"/>
  <c r="K36" i="14" s="1"/>
  <c r="G36" i="14"/>
  <c r="H35" i="14"/>
  <c r="G35" i="14"/>
  <c r="J35" i="14" s="1"/>
  <c r="K35" i="14" s="1"/>
  <c r="K34" i="14"/>
  <c r="H34" i="14"/>
  <c r="G34" i="14"/>
  <c r="J34" i="14" s="1"/>
  <c r="H33" i="14"/>
  <c r="G33" i="14"/>
  <c r="J33" i="14" s="1"/>
  <c r="K33" i="14" s="1"/>
  <c r="H32" i="14"/>
  <c r="G32" i="14"/>
  <c r="J32" i="14" s="1"/>
  <c r="K32" i="14" s="1"/>
  <c r="H31" i="14"/>
  <c r="G31" i="14"/>
  <c r="J31" i="14" s="1"/>
  <c r="K31" i="14" s="1"/>
  <c r="H30" i="14"/>
  <c r="G30" i="14"/>
  <c r="J30" i="14" s="1"/>
  <c r="K30" i="14" s="1"/>
  <c r="K29" i="14"/>
  <c r="H29" i="14"/>
  <c r="G29" i="14"/>
  <c r="J29" i="14" s="1"/>
  <c r="H28" i="14"/>
  <c r="G28" i="14"/>
  <c r="J28" i="14" s="1"/>
  <c r="K28" i="14" s="1"/>
  <c r="H27" i="14"/>
  <c r="G27" i="14"/>
  <c r="J27" i="14" s="1"/>
  <c r="H26" i="14"/>
  <c r="G26" i="14"/>
  <c r="J26" i="14" s="1"/>
  <c r="K26" i="14" s="1"/>
  <c r="H25" i="14"/>
  <c r="G25" i="14"/>
  <c r="J25" i="14" s="1"/>
  <c r="K25" i="14" s="1"/>
  <c r="H24" i="14"/>
  <c r="G24" i="14"/>
  <c r="J24" i="14" s="1"/>
  <c r="K24" i="14" s="1"/>
  <c r="H23" i="14"/>
  <c r="G23" i="14"/>
  <c r="H22" i="14"/>
  <c r="G22" i="14"/>
  <c r="H21" i="14"/>
  <c r="G21" i="14"/>
  <c r="H20" i="14"/>
  <c r="G20" i="14"/>
  <c r="H19" i="14"/>
  <c r="G19" i="14"/>
  <c r="O18" i="14"/>
  <c r="N18" i="14"/>
  <c r="M18" i="14"/>
  <c r="I18" i="14"/>
  <c r="F18" i="14"/>
  <c r="C18" i="14"/>
  <c r="H17" i="14"/>
  <c r="G17" i="14"/>
  <c r="H16" i="14"/>
  <c r="G16" i="14"/>
  <c r="H15" i="14"/>
  <c r="G15" i="14"/>
  <c r="H14" i="14"/>
  <c r="G14" i="14"/>
  <c r="H13" i="14"/>
  <c r="H18" i="14" s="1"/>
  <c r="G13" i="14"/>
  <c r="G18" i="14" s="1"/>
  <c r="H12" i="14"/>
  <c r="G12" i="14"/>
  <c r="H11" i="14"/>
  <c r="G11" i="14"/>
  <c r="H37" i="14" l="1"/>
  <c r="H46" i="14"/>
  <c r="H47" i="14" s="1"/>
  <c r="H45" i="14"/>
  <c r="K46" i="14"/>
  <c r="E47" i="14"/>
  <c r="J37" i="14"/>
  <c r="K37" i="14" s="1"/>
  <c r="K27" i="14"/>
  <c r="C45" i="14"/>
  <c r="D45" i="14"/>
  <c r="E45" i="14"/>
  <c r="G43" i="14"/>
  <c r="J43" i="14" s="1"/>
  <c r="F46" i="14"/>
  <c r="F47" i="14" s="1"/>
  <c r="I45" i="14"/>
  <c r="F45" i="14"/>
  <c r="M45" i="14"/>
  <c r="N45" i="14"/>
  <c r="O45" i="14"/>
  <c r="K43" i="14" l="1"/>
  <c r="J46" i="14"/>
  <c r="J47" i="14" s="1"/>
  <c r="K47" i="14"/>
  <c r="G45" i="14"/>
  <c r="G46" i="14"/>
  <c r="G47" i="14" s="1"/>
  <c r="J45" i="14"/>
  <c r="K45" i="14" s="1"/>
  <c r="O43" i="13" l="1"/>
  <c r="O46" i="13" s="1"/>
  <c r="O47" i="13" s="1"/>
  <c r="N43" i="13"/>
  <c r="N46" i="13" s="1"/>
  <c r="N47" i="13" s="1"/>
  <c r="M43" i="13"/>
  <c r="M46" i="13" s="1"/>
  <c r="M47" i="13" s="1"/>
  <c r="I43" i="13"/>
  <c r="I46" i="13" s="1"/>
  <c r="I47" i="13" s="1"/>
  <c r="F43" i="13"/>
  <c r="F45" i="13" s="1"/>
  <c r="E43" i="13"/>
  <c r="D43" i="13"/>
  <c r="D45" i="13" s="1"/>
  <c r="C43" i="13"/>
  <c r="C45" i="13" s="1"/>
  <c r="J42" i="13"/>
  <c r="K42" i="13" s="1"/>
  <c r="H42" i="13"/>
  <c r="G42" i="13"/>
  <c r="H41" i="13"/>
  <c r="G41" i="13"/>
  <c r="J41" i="13" s="1"/>
  <c r="K41" i="13" s="1"/>
  <c r="K40" i="13"/>
  <c r="H40" i="13"/>
  <c r="G40" i="13"/>
  <c r="J40" i="13" s="1"/>
  <c r="K39" i="13"/>
  <c r="J39" i="13"/>
  <c r="H39" i="13"/>
  <c r="G39" i="13"/>
  <c r="K38" i="13"/>
  <c r="H38" i="13"/>
  <c r="H43" i="13" s="1"/>
  <c r="G38" i="13"/>
  <c r="J38" i="13" s="1"/>
  <c r="O37" i="13"/>
  <c r="N37" i="13"/>
  <c r="M37" i="13"/>
  <c r="I37" i="13"/>
  <c r="F37" i="13"/>
  <c r="E37" i="13"/>
  <c r="D37" i="13"/>
  <c r="C37" i="13"/>
  <c r="H36" i="13"/>
  <c r="G36" i="13"/>
  <c r="J36" i="13" s="1"/>
  <c r="K36" i="13" s="1"/>
  <c r="H35" i="13"/>
  <c r="G35" i="13"/>
  <c r="J35" i="13" s="1"/>
  <c r="K35" i="13" s="1"/>
  <c r="K34" i="13"/>
  <c r="H34" i="13"/>
  <c r="G34" i="13"/>
  <c r="J34" i="13" s="1"/>
  <c r="H33" i="13"/>
  <c r="G33" i="13"/>
  <c r="J33" i="13" s="1"/>
  <c r="K33" i="13" s="1"/>
  <c r="H32" i="13"/>
  <c r="G32" i="13"/>
  <c r="J32" i="13" s="1"/>
  <c r="K32" i="13" s="1"/>
  <c r="H31" i="13"/>
  <c r="G31" i="13"/>
  <c r="J31" i="13" s="1"/>
  <c r="K31" i="13" s="1"/>
  <c r="H30" i="13"/>
  <c r="G30" i="13"/>
  <c r="J30" i="13" s="1"/>
  <c r="K30" i="13" s="1"/>
  <c r="K29" i="13"/>
  <c r="H29" i="13"/>
  <c r="G29" i="13"/>
  <c r="J29" i="13" s="1"/>
  <c r="H28" i="13"/>
  <c r="G28" i="13"/>
  <c r="J28" i="13" s="1"/>
  <c r="K28" i="13" s="1"/>
  <c r="H27" i="13"/>
  <c r="H37" i="13" s="1"/>
  <c r="G27" i="13"/>
  <c r="G37" i="13" s="1"/>
  <c r="H26" i="13"/>
  <c r="G26" i="13"/>
  <c r="J26" i="13" s="1"/>
  <c r="K26" i="13" s="1"/>
  <c r="K25" i="13"/>
  <c r="H25" i="13"/>
  <c r="G25" i="13"/>
  <c r="J25" i="13" s="1"/>
  <c r="H24" i="13"/>
  <c r="G24" i="13"/>
  <c r="J24" i="13" s="1"/>
  <c r="K24" i="13" s="1"/>
  <c r="H23" i="13"/>
  <c r="G23" i="13"/>
  <c r="H22" i="13"/>
  <c r="G22" i="13"/>
  <c r="H21" i="13"/>
  <c r="G21" i="13"/>
  <c r="H20" i="13"/>
  <c r="G20" i="13"/>
  <c r="H19" i="13"/>
  <c r="G19" i="13"/>
  <c r="O18" i="13"/>
  <c r="N18" i="13"/>
  <c r="M18" i="13"/>
  <c r="I18" i="13"/>
  <c r="F18" i="13"/>
  <c r="C18" i="13"/>
  <c r="H17" i="13"/>
  <c r="G17" i="13"/>
  <c r="H16" i="13"/>
  <c r="G16" i="13"/>
  <c r="H15" i="13"/>
  <c r="G15" i="13"/>
  <c r="H14" i="13"/>
  <c r="G14" i="13"/>
  <c r="H13" i="13"/>
  <c r="H18" i="13" s="1"/>
  <c r="G13" i="13"/>
  <c r="G18" i="13" s="1"/>
  <c r="H12" i="13"/>
  <c r="G12" i="13"/>
  <c r="H11" i="13"/>
  <c r="G11" i="13"/>
  <c r="J37" i="13" l="1"/>
  <c r="K37" i="13" s="1"/>
  <c r="H46" i="13"/>
  <c r="H47" i="13" s="1"/>
  <c r="H45" i="13"/>
  <c r="C46" i="13"/>
  <c r="C47" i="13" s="1"/>
  <c r="J27" i="13"/>
  <c r="K27" i="13" s="1"/>
  <c r="F46" i="13"/>
  <c r="G43" i="13"/>
  <c r="D46" i="13"/>
  <c r="D47" i="13" s="1"/>
  <c r="E45" i="13"/>
  <c r="I45" i="13"/>
  <c r="E46" i="13"/>
  <c r="M45" i="13"/>
  <c r="N45" i="13"/>
  <c r="O45" i="13"/>
  <c r="F47" i="13" l="1"/>
  <c r="K46" i="13"/>
  <c r="E47" i="13"/>
  <c r="G46" i="13"/>
  <c r="G47" i="13" s="1"/>
  <c r="G45" i="13"/>
  <c r="J45" i="13" s="1"/>
  <c r="K45" i="13" s="1"/>
  <c r="J43" i="13"/>
  <c r="K43" i="13" s="1"/>
  <c r="J46" i="13" l="1"/>
  <c r="J47" i="13"/>
  <c r="K47" i="13" s="1"/>
  <c r="E32" i="12" l="1"/>
  <c r="N26" i="12"/>
  <c r="E31" i="12"/>
  <c r="E24" i="12" l="1"/>
  <c r="E26" i="12" l="1"/>
  <c r="I37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8" i="12"/>
  <c r="H39" i="12"/>
  <c r="H40" i="12"/>
  <c r="H41" i="12"/>
  <c r="H42" i="12"/>
  <c r="I18" i="12"/>
  <c r="H19" i="12"/>
  <c r="H20" i="12"/>
  <c r="H21" i="12"/>
  <c r="H22" i="12"/>
  <c r="H23" i="12"/>
  <c r="H14" i="12"/>
  <c r="H15" i="12"/>
  <c r="H16" i="12"/>
  <c r="H17" i="12"/>
  <c r="H13" i="12"/>
  <c r="H12" i="12"/>
  <c r="H11" i="12"/>
  <c r="H37" i="12" l="1"/>
  <c r="H18" i="12"/>
  <c r="N18" i="12"/>
  <c r="O18" i="12"/>
  <c r="M24" i="12" l="1"/>
  <c r="H24" i="12" s="1"/>
  <c r="G11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8" i="12"/>
  <c r="G39" i="12"/>
  <c r="G40" i="12"/>
  <c r="G41" i="12"/>
  <c r="G42" i="12"/>
  <c r="G24" i="12"/>
  <c r="G21" i="12"/>
  <c r="G22" i="12"/>
  <c r="G23" i="12"/>
  <c r="G20" i="12"/>
  <c r="G19" i="12"/>
  <c r="G14" i="12"/>
  <c r="G15" i="12"/>
  <c r="G16" i="12"/>
  <c r="G17" i="12"/>
  <c r="G13" i="12"/>
  <c r="G12" i="12"/>
  <c r="M18" i="12"/>
  <c r="G43" i="12" l="1"/>
  <c r="G37" i="12"/>
  <c r="G18" i="12"/>
  <c r="E42" i="12"/>
  <c r="D26" i="12"/>
  <c r="D42" i="12"/>
  <c r="C24" i="12"/>
  <c r="K38" i="12" l="1"/>
  <c r="K34" i="12"/>
  <c r="K25" i="12"/>
  <c r="C18" i="12" l="1"/>
  <c r="F18" i="12" l="1"/>
  <c r="O43" i="12" l="1"/>
  <c r="N43" i="12"/>
  <c r="M43" i="12"/>
  <c r="M45" i="12" s="1"/>
  <c r="I43" i="12"/>
  <c r="I45" i="12" s="1"/>
  <c r="H43" i="12"/>
  <c r="F43" i="12"/>
  <c r="F45" i="12" s="1"/>
  <c r="E43" i="12"/>
  <c r="D43" i="12"/>
  <c r="C43" i="12"/>
  <c r="C45" i="12" s="1"/>
  <c r="J42" i="12"/>
  <c r="K42" i="12" s="1"/>
  <c r="J41" i="12"/>
  <c r="K41" i="12" s="1"/>
  <c r="J40" i="12"/>
  <c r="K40" i="12" s="1"/>
  <c r="J39" i="12"/>
  <c r="K39" i="12" s="1"/>
  <c r="J38" i="12"/>
  <c r="O37" i="12"/>
  <c r="N37" i="12"/>
  <c r="M37" i="12"/>
  <c r="I46" i="12"/>
  <c r="I47" i="12" s="1"/>
  <c r="F37" i="12"/>
  <c r="E37" i="12"/>
  <c r="D37" i="12"/>
  <c r="C37" i="12"/>
  <c r="J36" i="12"/>
  <c r="K36" i="12" s="1"/>
  <c r="J35" i="12"/>
  <c r="K35" i="12" s="1"/>
  <c r="J34" i="12"/>
  <c r="J33" i="12"/>
  <c r="K33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26" i="12"/>
  <c r="K26" i="12" s="1"/>
  <c r="J25" i="12"/>
  <c r="J24" i="12"/>
  <c r="K24" i="12" s="1"/>
  <c r="E46" i="12" l="1"/>
  <c r="E45" i="12"/>
  <c r="M46" i="12"/>
  <c r="M47" i="12" s="1"/>
  <c r="H46" i="12"/>
  <c r="H47" i="12" s="1"/>
  <c r="O46" i="12"/>
  <c r="O47" i="12" s="1"/>
  <c r="J37" i="12"/>
  <c r="K37" i="12" s="1"/>
  <c r="D46" i="12"/>
  <c r="D47" i="12" s="1"/>
  <c r="F46" i="12"/>
  <c r="F47" i="12" s="1"/>
  <c r="O45" i="12"/>
  <c r="N46" i="12"/>
  <c r="N47" i="12" s="1"/>
  <c r="H45" i="12"/>
  <c r="G46" i="12"/>
  <c r="G47" i="12" s="1"/>
  <c r="C46" i="12"/>
  <c r="C47" i="12" s="1"/>
  <c r="J43" i="12"/>
  <c r="K43" i="12" s="1"/>
  <c r="D45" i="12"/>
  <c r="G45" i="12"/>
  <c r="N45" i="12"/>
  <c r="E47" i="12" l="1"/>
  <c r="J45" i="12"/>
  <c r="K45" i="12" s="1"/>
  <c r="J47" i="12"/>
  <c r="J46" i="12"/>
  <c r="K46" i="12" s="1"/>
  <c r="K47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Sýkorová Markéta Ing.</author>
  </authors>
  <commentList>
    <comment ref="F24" authorId="0" shapeId="0" xr:uid="{1559853F-21F0-488F-BB12-7260C0511C06}">
      <text>
        <r>
          <rPr>
            <b/>
            <sz val="9"/>
            <color indexed="81"/>
            <rFont val="Tahoma"/>
            <family val="2"/>
            <charset val="238"/>
          </rPr>
          <t>Sýkorová Markéta Ing.:</t>
        </r>
        <r>
          <rPr>
            <sz val="9"/>
            <color indexed="81"/>
            <rFont val="Tahoma"/>
            <family val="2"/>
            <charset val="238"/>
          </rPr>
          <t xml:space="preserve">
Prosím o doplnění</t>
        </r>
      </text>
    </comment>
    <comment ref="M24" authorId="0" shapeId="0" xr:uid="{E10F46C0-B135-4AFB-ACBF-C6330960BFA7}">
      <text>
        <r>
          <rPr>
            <b/>
            <sz val="9"/>
            <color indexed="81"/>
            <rFont val="Tahoma"/>
            <charset val="1"/>
          </rPr>
          <t>Sýkorová Markéta Ing.:</t>
        </r>
        <r>
          <rPr>
            <sz val="9"/>
            <color indexed="81"/>
            <rFont val="Tahoma"/>
            <charset val="1"/>
          </rPr>
          <t xml:space="preserve">
Prosím doplnit.</t>
        </r>
      </text>
    </comment>
  </commentList>
</comments>
</file>

<file path=xl/sharedStrings.xml><?xml version="1.0" encoding="utf-8"?>
<sst xmlns="http://schemas.openxmlformats.org/spreadsheetml/2006/main" count="2260" uniqueCount="140">
  <si>
    <t>Opravy a udržování</t>
  </si>
  <si>
    <t>Ostatní služby</t>
  </si>
  <si>
    <t>Odpisy dlouhodobého majetku</t>
  </si>
  <si>
    <t>Skutečnost</t>
  </si>
  <si>
    <t>x</t>
  </si>
  <si>
    <t>Prodané zboží</t>
  </si>
  <si>
    <t>Spotřeba materiálu</t>
  </si>
  <si>
    <t>Ostatní výnosy</t>
  </si>
  <si>
    <t>celkem</t>
  </si>
  <si>
    <t xml:space="preserve">Vyplnit také počty pracovníků - fyzický i přepočtený stav </t>
  </si>
  <si>
    <t>Vyplnit sloupec březen (měsíc 1-3),  červen  (měsíc 4-6), září (měsíc 7-9), prosinec (měsíc 10-12). Zelené buňky nevyplňovat, jsou zavzorcované, vypočte se samo.</t>
  </si>
  <si>
    <t xml:space="preserve">Postup vyplnění:  </t>
  </si>
  <si>
    <t>Modifikovaný HV</t>
  </si>
  <si>
    <t>Hospodářský výsledek</t>
  </si>
  <si>
    <t>Výnosy bez dotací</t>
  </si>
  <si>
    <t>Výnosy celkem (ÚT 6)</t>
  </si>
  <si>
    <t>6xx</t>
  </si>
  <si>
    <t>67x</t>
  </si>
  <si>
    <t>Provozní dotace</t>
  </si>
  <si>
    <t>Tržby za prodané zboží</t>
  </si>
  <si>
    <t>Tržby z prodeje služeb</t>
  </si>
  <si>
    <t>Tržby za vlastní výrobky</t>
  </si>
  <si>
    <t xml:space="preserve">Náklady celkem </t>
  </si>
  <si>
    <t>5xx</t>
  </si>
  <si>
    <t>Ostatní náklady</t>
  </si>
  <si>
    <t>Odpis pohledávek</t>
  </si>
  <si>
    <t>524-8</t>
  </si>
  <si>
    <t>Zákonné a ostatní odvody</t>
  </si>
  <si>
    <t xml:space="preserve">Mzdové náklady </t>
  </si>
  <si>
    <t>Spotřeba energií</t>
  </si>
  <si>
    <t xml:space="preserve">      z toho z rozpočtu ÚSC - provozní</t>
  </si>
  <si>
    <t xml:space="preserve">      z toho z rozpočtu ÚSC - investiční</t>
  </si>
  <si>
    <t>Dotace a výpomoci celkem</t>
  </si>
  <si>
    <t>Bankovní úvěry</t>
  </si>
  <si>
    <t>Krátkodobé závazky</t>
  </si>
  <si>
    <t>Dlouhodobé závazky</t>
  </si>
  <si>
    <t>41x</t>
  </si>
  <si>
    <t>Fondy</t>
  </si>
  <si>
    <t>AKTIVA CELKEM</t>
  </si>
  <si>
    <t>2xx</t>
  </si>
  <si>
    <t>Finanční majetek</t>
  </si>
  <si>
    <t>Pohledávky</t>
  </si>
  <si>
    <t>1xx</t>
  </si>
  <si>
    <t>Zásoby</t>
  </si>
  <si>
    <t>Počet pracovníků- přepočtený stav</t>
  </si>
  <si>
    <t>Počet pracovníků- fyzický stav</t>
  </si>
  <si>
    <t>k 31.12.</t>
  </si>
  <si>
    <t>roční v %</t>
  </si>
  <si>
    <t>prosinec</t>
  </si>
  <si>
    <t>září</t>
  </si>
  <si>
    <t>červen</t>
  </si>
  <si>
    <t>březen</t>
  </si>
  <si>
    <t>Položka</t>
  </si>
  <si>
    <t xml:space="preserve">Závěrka </t>
  </si>
  <si>
    <t>Závěrka</t>
  </si>
  <si>
    <t>Plnění</t>
  </si>
  <si>
    <t>měsíc</t>
  </si>
  <si>
    <t>Uprav. R.</t>
  </si>
  <si>
    <t>Schvál. R.</t>
  </si>
  <si>
    <t>v  tisicích Kč, bez des.míst</t>
  </si>
  <si>
    <t xml:space="preserve">Příspěvková organizace:   </t>
  </si>
  <si>
    <t>Vypracovat stručný komentář mimořádných vlivů, pohledávek a závazků majících podstatný vliv na průběžné hospodaření.</t>
  </si>
  <si>
    <t>Stálá aktiva</t>
  </si>
  <si>
    <t>Oprávky ke stálým aktivům</t>
  </si>
  <si>
    <t>k 30.06.</t>
  </si>
  <si>
    <t>k 30.09.</t>
  </si>
  <si>
    <t>Jmění a upravující položky</t>
  </si>
  <si>
    <t>40x</t>
  </si>
  <si>
    <t>r. 2024</t>
  </si>
  <si>
    <t>r. 2025</t>
  </si>
  <si>
    <t>Pasport vybraných rozvahových a výsledovkových položek - HODNOCENÍ - rok 2025</t>
  </si>
  <si>
    <t>Zpracoval:    Ing. Marcela Hipská</t>
  </si>
  <si>
    <t>Schválil:      Ing. Petr Dlouhý</t>
  </si>
  <si>
    <t xml:space="preserve"> ř.24 "Dotace a výpomoci celkem" obsahuje kromě jiných dotací také výnosy z investičních transferů</t>
  </si>
  <si>
    <t>Pozn.:</t>
  </si>
  <si>
    <t xml:space="preserve"> ř.26 "Dotace a výpomoci-z rozpočtu ÚSC provozní" představuje účet 672, ale bez jiných dotací a investičních transferů </t>
  </si>
  <si>
    <t>108 Městské muzeum a galerie Břeclav, příspěvková organizace</t>
  </si>
  <si>
    <t>Účet</t>
  </si>
  <si>
    <t>216 Městská knihovna Břeclav, příspěvková organizace</t>
  </si>
  <si>
    <t>Zpracoval: Klučková Iveta - ekonom MK Břeclav</t>
  </si>
  <si>
    <t>Schválil: Mgr. Jaroslav Čech - ředitel MK Břeclav</t>
  </si>
  <si>
    <t>226 Tereza Břeclav, příspěvková organizace</t>
  </si>
  <si>
    <t>Zpracoval: Hana Málková</t>
  </si>
  <si>
    <t>Schválil: Ing. Radek Hrdina</t>
  </si>
  <si>
    <t>227 Domov seniorů Břeclav, příspěvková organizace</t>
  </si>
  <si>
    <t>Zpracoval: Ing. Pardovská M.</t>
  </si>
  <si>
    <t>Schválil: PhDr. Malinkovič D.</t>
  </si>
  <si>
    <t xml:space="preserve">Rozdíl mezi účtem 67X a 672 82 tis - jedná se o časové rozlišení transferu </t>
  </si>
  <si>
    <t>Příspěvek města 31 135 000</t>
  </si>
  <si>
    <t>JMK § 105 3 588 900</t>
  </si>
  <si>
    <t>JMK § 101a 39 276 500</t>
  </si>
  <si>
    <t>310 Technické služby Břeclav, příspěvková organizace</t>
  </si>
  <si>
    <t>02x</t>
  </si>
  <si>
    <t>08x</t>
  </si>
  <si>
    <t>Zpracoval: Kočíková Simona</t>
  </si>
  <si>
    <t>Schválil: Ing. Karel Osička, MBA</t>
  </si>
  <si>
    <t>4002 Mateřská škola Břeclav, Břetislavova 6, příspěvková organizace</t>
  </si>
  <si>
    <t>Mzdové náklady</t>
  </si>
  <si>
    <t>Náklady celkem</t>
  </si>
  <si>
    <t>Vyplnit také počty pracovníků - fyzický i přepočtený stav</t>
  </si>
  <si>
    <t>Zpracoval: Ing. Krejčiříková</t>
  </si>
  <si>
    <t>Schválil:Mgr. T. Filipovičová</t>
  </si>
  <si>
    <t>4004 Mateřská škola Břeclav, Hřbitovní 8, příspěvková organizace</t>
  </si>
  <si>
    <t>účet</t>
  </si>
  <si>
    <t>Zpracoval: Trněná</t>
  </si>
  <si>
    <t>Schválil: Mgr. Jitka Kocábová</t>
  </si>
  <si>
    <t xml:space="preserve"> 4005 Mateřská škola Břeclav, Na Valtické 727, příspěvková organizace</t>
  </si>
  <si>
    <t>Ostatní výnosy - v ostatních výnosech se projevilo čerpání investičního fondu na opravy, a to v částce 200 tis.</t>
  </si>
  <si>
    <t>Zpracoval:  Olga Strachová</t>
  </si>
  <si>
    <t>Schválil:   Bc. Adéla Chlupová</t>
  </si>
  <si>
    <t>4007 Mateřská škola Břeclav, U Splavu 2765, příspěvková organizace</t>
  </si>
  <si>
    <t>Schválil: Z. Krutišová</t>
  </si>
  <si>
    <t>4010 Mateřská škola Břeclav, Okružní 7, příspěvková organizace</t>
  </si>
  <si>
    <t>Zpracoval: Ing. Markéta Hladká, dne 15.10.2025</t>
  </si>
  <si>
    <t>Schválil:  Mgr. Zdeňka Stanická</t>
  </si>
  <si>
    <t>4204 Základní škola Břeclav, Komenského 2, příspěvková organizace</t>
  </si>
  <si>
    <t>Zpracoval: Denisa Úprková</t>
  </si>
  <si>
    <t>Schválil: Mgr. Yveta Polanská</t>
  </si>
  <si>
    <t>Číslo - 4205, ZŠ a MŠ Břeclav, Kpt. Nálepky 7, příspěvková organizace</t>
  </si>
  <si>
    <t>Výsledek hospodaření je kladný z důvodu plánování stavebních prací pro vstupní bárnu a vybavení organizace</t>
  </si>
  <si>
    <t>Zpracovala: Markéta Čermáková</t>
  </si>
  <si>
    <t>Schválila: Mgr. Jitka Šaierová</t>
  </si>
  <si>
    <t xml:space="preserve"> 4206 Základní škola a Mateřská škola Břeclav, Kupkova 1, příspěvková organizace</t>
  </si>
  <si>
    <t>Zpracoval: Ing. Ilona Wozarová</t>
  </si>
  <si>
    <t>Schválil: Mgr. Helena Ondrejková</t>
  </si>
  <si>
    <t>4207 Základní škola Břeclav, Na Valtické 31 A, příspěvková organizace</t>
  </si>
  <si>
    <t>Komentář: V ostatních nákladech (účet 516) je zachycena vnitropod. aktivace služeb v souvislosti se stravováním zaměstnanců.</t>
  </si>
  <si>
    <t>Zpracoval: I. Frýbertová, ekonomka školy</t>
  </si>
  <si>
    <t>Schválil: Mgr. Michal Škamrada, ředitel školy</t>
  </si>
  <si>
    <t>Příspěvková organizace:</t>
  </si>
  <si>
    <t xml:space="preserve"> </t>
  </si>
  <si>
    <t>4209 Základní škola Břeclav, Slovácká 40, příspěvková organizace</t>
  </si>
  <si>
    <t xml:space="preserve">V době prázdnin probíhaly ve škole dohodnuté nutné opravy,  rekonstrukce a nákupy potřebného vybavení k zajištění chodu ZŠ, které nelze provést ve školním roce: </t>
  </si>
  <si>
    <t>opravy podlah ve 3 učebnách a nákup nábytku a IT vybavení, opravy oken a žaluzií, výmalba učeben, opravy kuchyňských spotřebičů a nákup nového vybavení do ŠJ, oprava kamerového systému školy,elektro opravy.</t>
  </si>
  <si>
    <t>Zpracoval: Menšíková J.</t>
  </si>
  <si>
    <t>Schválil: Mgr. Janošek M. 15.10.2025</t>
  </si>
  <si>
    <t>4211 Základní škola Jana Noháče, Břeclav, Školní 16, příspěvková organizace</t>
  </si>
  <si>
    <t xml:space="preserve">Schválil:  Mgr. Marcela Minaříková </t>
  </si>
  <si>
    <t>Číslo 4306, Základní umělecká škola Břeclav, Křížkovského 642/4, příspěvková organizace</t>
  </si>
  <si>
    <t>Schválil: Radek Pudelka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</si>
</sst>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.0"/>
    <numFmt numFmtId="166" formatCode="0.0"/>
    <numFmt numFmtId="167" formatCode="#,##0.0;[Red]#,##0.0"/>
  </numFmts>
  <fonts count="4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1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2"/>
      <color indexed="22"/>
      <name val="Arial CE"/>
      <charset val="238"/>
    </font>
    <font>
      <b/>
      <sz val="14"/>
      <name val="Arial CE"/>
      <charset val="238"/>
    </font>
    <font>
      <b/>
      <i/>
      <sz val="18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b/>
      <i/>
      <u/>
      <sz val="11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i/>
      <sz val="14"/>
      <color rgb="FF000000"/>
      <name val="Arial"/>
      <family val="2"/>
      <charset val="238"/>
    </font>
    <font>
      <b/>
      <sz val="10"/>
      <color rgb="FF000000"/>
      <name val="Arial CE1"/>
      <charset val="238"/>
    </font>
    <font>
      <b/>
      <sz val="14"/>
      <color rgb="FF000000"/>
      <name val="Arial CE1"/>
      <charset val="238"/>
    </font>
    <font>
      <b/>
      <sz val="14"/>
      <color rgb="FF000000"/>
      <name val="Arial CE"/>
      <charset val="238"/>
    </font>
    <font>
      <b/>
      <sz val="12"/>
      <color rgb="FFC0C0C0"/>
      <name val="Arial CE"/>
      <charset val="238"/>
    </font>
    <font>
      <b/>
      <sz val="14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 CE1"/>
      <charset val="238"/>
    </font>
    <font>
      <sz val="10"/>
      <color rgb="FF000000"/>
      <name val="Arial CE1"/>
      <charset val="238"/>
    </font>
    <font>
      <b/>
      <i/>
      <u/>
      <sz val="11"/>
      <color rgb="FF000000"/>
      <name val="Arial CE1"/>
      <charset val="238"/>
    </font>
    <font>
      <b/>
      <i/>
      <sz val="11"/>
      <color rgb="FF000000"/>
      <name val="Arial CE1"/>
      <charset val="238"/>
    </font>
    <font>
      <b/>
      <i/>
      <sz val="11"/>
      <color rgb="FF00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1"/>
      <charset val="238"/>
    </font>
    <font>
      <b/>
      <sz val="12"/>
      <name val="Arial CE"/>
      <charset val="238"/>
    </font>
    <font>
      <b/>
      <sz val="1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Protection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9" fillId="0" borderId="0"/>
    <xf numFmtId="9" fontId="3" fillId="0" borderId="0" applyFill="0" applyBorder="0" applyAlignment="0" applyProtection="0"/>
    <xf numFmtId="0" fontId="3" fillId="0" borderId="0"/>
  </cellStyleXfs>
  <cellXfs count="486">
    <xf numFmtId="0" fontId="0" fillId="0" borderId="0" xfId="0"/>
    <xf numFmtId="0" fontId="3" fillId="0" borderId="0" xfId="7"/>
    <xf numFmtId="3" fontId="3" fillId="0" borderId="0" xfId="7" applyNumberFormat="1"/>
    <xf numFmtId="0" fontId="3" fillId="0" borderId="0" xfId="7" applyAlignment="1">
      <alignment horizontal="center"/>
    </xf>
    <xf numFmtId="3" fontId="3" fillId="0" borderId="27" xfId="7" applyNumberFormat="1" applyBorder="1" applyAlignment="1">
      <alignment horizontal="right"/>
    </xf>
    <xf numFmtId="3" fontId="5" fillId="4" borderId="6" xfId="7" applyNumberFormat="1" applyFont="1" applyFill="1" applyBorder="1" applyAlignment="1">
      <alignment horizontal="right"/>
    </xf>
    <xf numFmtId="3" fontId="5" fillId="4" borderId="5" xfId="7" applyNumberFormat="1" applyFont="1" applyFill="1" applyBorder="1" applyAlignment="1">
      <alignment horizontal="right"/>
    </xf>
    <xf numFmtId="3" fontId="5" fillId="4" borderId="3" xfId="7" applyNumberFormat="1" applyFont="1" applyFill="1" applyBorder="1" applyAlignment="1">
      <alignment horizontal="right"/>
    </xf>
    <xf numFmtId="3" fontId="5" fillId="4" borderId="7" xfId="7" applyNumberFormat="1" applyFont="1" applyFill="1" applyBorder="1" applyAlignment="1">
      <alignment horizontal="right"/>
    </xf>
    <xf numFmtId="0" fontId="5" fillId="4" borderId="21" xfId="7" applyFont="1" applyFill="1" applyBorder="1" applyAlignment="1">
      <alignment horizontal="center"/>
    </xf>
    <xf numFmtId="0" fontId="5" fillId="4" borderId="2" xfId="7" applyFont="1" applyFill="1" applyBorder="1" applyAlignment="1">
      <alignment horizontal="center"/>
    </xf>
    <xf numFmtId="3" fontId="5" fillId="3" borderId="19" xfId="7" applyNumberFormat="1" applyFont="1" applyFill="1" applyBorder="1" applyAlignment="1">
      <alignment horizontal="center"/>
    </xf>
    <xf numFmtId="0" fontId="5" fillId="4" borderId="18" xfId="7" applyFont="1" applyFill="1" applyBorder="1" applyAlignment="1">
      <alignment horizontal="center"/>
    </xf>
    <xf numFmtId="0" fontId="5" fillId="4" borderId="1" xfId="7" applyFont="1" applyFill="1" applyBorder="1" applyAlignment="1">
      <alignment horizontal="center"/>
    </xf>
    <xf numFmtId="3" fontId="5" fillId="0" borderId="0" xfId="7" applyNumberFormat="1" applyFont="1"/>
    <xf numFmtId="0" fontId="12" fillId="0" borderId="0" xfId="7" applyFont="1" applyAlignment="1">
      <alignment horizontal="center"/>
    </xf>
    <xf numFmtId="0" fontId="6" fillId="0" borderId="0" xfId="1" applyFont="1" applyAlignment="1">
      <alignment horizontal="right"/>
    </xf>
    <xf numFmtId="0" fontId="3" fillId="2" borderId="0" xfId="0" applyFont="1" applyFill="1" applyAlignment="1" applyProtection="1">
      <alignment horizontal="right" wrapText="1"/>
      <protection locked="0"/>
    </xf>
    <xf numFmtId="0" fontId="4" fillId="0" borderId="0" xfId="7" applyFont="1"/>
    <xf numFmtId="0" fontId="4" fillId="0" borderId="0" xfId="7" applyFont="1" applyAlignment="1">
      <alignment horizontal="center"/>
    </xf>
    <xf numFmtId="3" fontId="4" fillId="0" borderId="0" xfId="7" applyNumberFormat="1" applyFont="1"/>
    <xf numFmtId="3" fontId="5" fillId="6" borderId="7" xfId="7" applyNumberFormat="1" applyFont="1" applyFill="1" applyBorder="1" applyAlignment="1">
      <alignment horizontal="right"/>
    </xf>
    <xf numFmtId="3" fontId="5" fillId="6" borderId="25" xfId="7" applyNumberFormat="1" applyFont="1" applyFill="1" applyBorder="1" applyAlignment="1" applyProtection="1">
      <alignment horizontal="right"/>
      <protection locked="0"/>
    </xf>
    <xf numFmtId="3" fontId="5" fillId="6" borderId="26" xfId="7" applyNumberFormat="1" applyFont="1" applyFill="1" applyBorder="1" applyAlignment="1">
      <alignment horizontal="right"/>
    </xf>
    <xf numFmtId="3" fontId="3" fillId="0" borderId="0" xfId="7" applyNumberFormat="1" applyAlignment="1">
      <alignment horizontal="right"/>
    </xf>
    <xf numFmtId="3" fontId="5" fillId="6" borderId="1" xfId="7" applyNumberFormat="1" applyFont="1" applyFill="1" applyBorder="1" applyAlignment="1">
      <alignment horizontal="center"/>
    </xf>
    <xf numFmtId="0" fontId="3" fillId="0" borderId="0" xfId="7" applyAlignment="1">
      <alignment horizontal="left" indent="1"/>
    </xf>
    <xf numFmtId="0" fontId="15" fillId="0" borderId="0" xfId="7" applyFont="1" applyAlignment="1">
      <alignment horizontal="left" indent="1"/>
    </xf>
    <xf numFmtId="0" fontId="10" fillId="0" borderId="0" xfId="7" applyFont="1" applyAlignment="1">
      <alignment horizontal="left" indent="1"/>
    </xf>
    <xf numFmtId="0" fontId="5" fillId="0" borderId="0" xfId="7" applyFont="1" applyAlignment="1">
      <alignment horizontal="left" indent="1"/>
    </xf>
    <xf numFmtId="0" fontId="13" fillId="0" borderId="0" xfId="7" applyFont="1" applyAlignment="1">
      <alignment horizontal="left" indent="1"/>
    </xf>
    <xf numFmtId="0" fontId="7" fillId="3" borderId="20" xfId="7" applyFont="1" applyFill="1" applyBorder="1" applyAlignment="1">
      <alignment horizontal="left" indent="1"/>
    </xf>
    <xf numFmtId="0" fontId="7" fillId="0" borderId="27" xfId="7" applyFont="1" applyBorder="1" applyAlignment="1">
      <alignment horizontal="left" indent="1"/>
    </xf>
    <xf numFmtId="0" fontId="7" fillId="0" borderId="9" xfId="7" applyFont="1" applyBorder="1" applyAlignment="1">
      <alignment horizontal="left" indent="1"/>
    </xf>
    <xf numFmtId="0" fontId="7" fillId="0" borderId="8" xfId="7" applyFont="1" applyBorder="1" applyAlignment="1">
      <alignment horizontal="left" indent="1"/>
    </xf>
    <xf numFmtId="0" fontId="7" fillId="0" borderId="13" xfId="7" applyFont="1" applyBorder="1" applyAlignment="1">
      <alignment horizontal="left" indent="1"/>
    </xf>
    <xf numFmtId="0" fontId="7" fillId="4" borderId="24" xfId="7" applyFont="1" applyFill="1" applyBorder="1" applyAlignment="1">
      <alignment horizontal="left" indent="1"/>
    </xf>
    <xf numFmtId="0" fontId="7" fillId="0" borderId="4" xfId="7" applyFont="1" applyBorder="1" applyAlignment="1">
      <alignment horizontal="left" indent="1"/>
    </xf>
    <xf numFmtId="0" fontId="16" fillId="0" borderId="0" xfId="7" applyFont="1" applyAlignment="1">
      <alignment horizontal="left" indent="1"/>
    </xf>
    <xf numFmtId="0" fontId="11" fillId="0" borderId="0" xfId="7" applyFont="1" applyAlignment="1">
      <alignment horizontal="left" indent="1"/>
    </xf>
    <xf numFmtId="0" fontId="8" fillId="0" borderId="0" xfId="7" applyFont="1" applyAlignment="1">
      <alignment horizontal="left" indent="1"/>
    </xf>
    <xf numFmtId="0" fontId="3" fillId="3" borderId="1" xfId="7" applyFill="1" applyBorder="1" applyAlignment="1">
      <alignment horizontal="center"/>
    </xf>
    <xf numFmtId="0" fontId="3" fillId="3" borderId="2" xfId="7" applyFill="1" applyBorder="1" applyAlignment="1">
      <alignment horizontal="center"/>
    </xf>
    <xf numFmtId="3" fontId="3" fillId="3" borderId="7" xfId="7" applyNumberFormat="1" applyFill="1" applyBorder="1" applyAlignment="1">
      <alignment horizontal="center"/>
    </xf>
    <xf numFmtId="3" fontId="3" fillId="3" borderId="19" xfId="7" applyNumberFormat="1" applyFill="1" applyBorder="1" applyAlignment="1">
      <alignment horizontal="center"/>
    </xf>
    <xf numFmtId="0" fontId="3" fillId="3" borderId="3" xfId="7" applyFill="1" applyBorder="1" applyAlignment="1">
      <alignment horizontal="center"/>
    </xf>
    <xf numFmtId="166" fontId="3" fillId="0" borderId="1" xfId="7" applyNumberFormat="1" applyBorder="1" applyAlignment="1">
      <alignment horizontal="center"/>
    </xf>
    <xf numFmtId="3" fontId="3" fillId="0" borderId="1" xfId="7" applyNumberFormat="1" applyBorder="1" applyAlignment="1" applyProtection="1">
      <alignment horizontal="right"/>
      <protection locked="0"/>
    </xf>
    <xf numFmtId="0" fontId="3" fillId="0" borderId="0" xfId="7" applyAlignment="1">
      <alignment horizontal="right"/>
    </xf>
    <xf numFmtId="166" fontId="3" fillId="0" borderId="29" xfId="7" applyNumberFormat="1" applyBorder="1" applyAlignment="1">
      <alignment horizontal="center"/>
    </xf>
    <xf numFmtId="3" fontId="3" fillId="0" borderId="5" xfId="7" applyNumberFormat="1" applyBorder="1" applyAlignment="1">
      <alignment horizontal="center"/>
    </xf>
    <xf numFmtId="3" fontId="3" fillId="0" borderId="3" xfId="7" applyNumberFormat="1" applyBorder="1" applyAlignment="1">
      <alignment horizontal="center"/>
    </xf>
    <xf numFmtId="3" fontId="5" fillId="6" borderId="24" xfId="7" applyNumberFormat="1" applyFont="1" applyFill="1" applyBorder="1" applyAlignment="1">
      <alignment horizontal="right"/>
    </xf>
    <xf numFmtId="3" fontId="3" fillId="0" borderId="28" xfId="7" applyNumberFormat="1" applyBorder="1" applyAlignment="1">
      <alignment horizontal="center"/>
    </xf>
    <xf numFmtId="3" fontId="3" fillId="0" borderId="29" xfId="7" applyNumberFormat="1" applyBorder="1" applyAlignment="1">
      <alignment horizontal="center"/>
    </xf>
    <xf numFmtId="3" fontId="9" fillId="0" borderId="4" xfId="7" applyNumberFormat="1" applyFont="1" applyBorder="1" applyAlignment="1">
      <alignment horizontal="center"/>
    </xf>
    <xf numFmtId="3" fontId="9" fillId="0" borderId="5" xfId="7" applyNumberFormat="1" applyFont="1" applyBorder="1" applyAlignment="1">
      <alignment horizontal="center"/>
    </xf>
    <xf numFmtId="3" fontId="9" fillId="0" borderId="29" xfId="7" applyNumberFormat="1" applyFont="1" applyBorder="1" applyAlignment="1">
      <alignment horizontal="center"/>
    </xf>
    <xf numFmtId="3" fontId="9" fillId="0" borderId="6" xfId="7" applyNumberFormat="1" applyFont="1" applyBorder="1" applyAlignment="1">
      <alignment horizontal="center"/>
    </xf>
    <xf numFmtId="3" fontId="5" fillId="4" borderId="29" xfId="7" applyNumberFormat="1" applyFont="1" applyFill="1" applyBorder="1" applyAlignment="1">
      <alignment horizontal="right"/>
    </xf>
    <xf numFmtId="3" fontId="5" fillId="4" borderId="7" xfId="7" applyNumberFormat="1" applyFont="1" applyFill="1" applyBorder="1" applyAlignment="1">
      <alignment horizontal="center"/>
    </xf>
    <xf numFmtId="3" fontId="5" fillId="4" borderId="24" xfId="7" applyNumberFormat="1" applyFont="1" applyFill="1" applyBorder="1" applyAlignment="1">
      <alignment horizontal="right"/>
    </xf>
    <xf numFmtId="3" fontId="5" fillId="4" borderId="25" xfId="7" applyNumberFormat="1" applyFont="1" applyFill="1" applyBorder="1" applyAlignment="1">
      <alignment horizontal="right"/>
    </xf>
    <xf numFmtId="3" fontId="5" fillId="0" borderId="3" xfId="7" applyNumberFormat="1" applyFont="1" applyBorder="1" applyAlignment="1">
      <alignment horizontal="center"/>
    </xf>
    <xf numFmtId="3" fontId="5" fillId="0" borderId="20" xfId="7" applyNumberFormat="1" applyFont="1" applyBorder="1" applyAlignment="1" applyProtection="1">
      <alignment horizontal="right"/>
      <protection locked="0"/>
    </xf>
    <xf numFmtId="3" fontId="3" fillId="0" borderId="3" xfId="7" applyNumberFormat="1" applyBorder="1" applyAlignment="1">
      <alignment horizontal="right"/>
    </xf>
    <xf numFmtId="0" fontId="7" fillId="4" borderId="16" xfId="7" applyFont="1" applyFill="1" applyBorder="1" applyAlignment="1">
      <alignment horizontal="left" indent="1"/>
    </xf>
    <xf numFmtId="3" fontId="5" fillId="4" borderId="11" xfId="7" applyNumberFormat="1" applyFont="1" applyFill="1" applyBorder="1" applyAlignment="1">
      <alignment horizontal="right"/>
    </xf>
    <xf numFmtId="0" fontId="7" fillId="4" borderId="20" xfId="7" applyFont="1" applyFill="1" applyBorder="1" applyAlignment="1">
      <alignment horizontal="left" indent="1"/>
    </xf>
    <xf numFmtId="3" fontId="5" fillId="4" borderId="2" xfId="7" applyNumberFormat="1" applyFont="1" applyFill="1" applyBorder="1" applyAlignment="1">
      <alignment horizontal="center"/>
    </xf>
    <xf numFmtId="0" fontId="4" fillId="3" borderId="17" xfId="7" applyFont="1" applyFill="1" applyBorder="1"/>
    <xf numFmtId="0" fontId="4" fillId="5" borderId="21" xfId="7" applyFont="1" applyFill="1" applyBorder="1" applyAlignment="1">
      <alignment horizontal="center"/>
    </xf>
    <xf numFmtId="3" fontId="3" fillId="6" borderId="0" xfId="7" applyNumberFormat="1" applyFill="1" applyAlignment="1" applyProtection="1">
      <alignment horizontal="right"/>
      <protection locked="0"/>
    </xf>
    <xf numFmtId="3" fontId="3" fillId="6" borderId="1" xfId="7" applyNumberFormat="1" applyFill="1" applyBorder="1" applyAlignment="1" applyProtection="1">
      <alignment horizontal="right"/>
      <protection locked="0"/>
    </xf>
    <xf numFmtId="3" fontId="3" fillId="6" borderId="23" xfId="7" applyNumberFormat="1" applyFill="1" applyBorder="1" applyAlignment="1" applyProtection="1">
      <alignment horizontal="right"/>
      <protection locked="0"/>
    </xf>
    <xf numFmtId="2" fontId="3" fillId="6" borderId="35" xfId="7" applyNumberFormat="1" applyFill="1" applyBorder="1" applyAlignment="1" applyProtection="1">
      <alignment horizontal="right"/>
      <protection locked="0"/>
    </xf>
    <xf numFmtId="2" fontId="3" fillId="6" borderId="29" xfId="7" applyNumberFormat="1" applyFill="1" applyBorder="1" applyAlignment="1" applyProtection="1">
      <alignment horizontal="right"/>
      <protection locked="0"/>
    </xf>
    <xf numFmtId="3" fontId="3" fillId="6" borderId="32" xfId="7" applyNumberFormat="1" applyFill="1" applyBorder="1" applyAlignment="1" applyProtection="1">
      <alignment horizontal="right"/>
      <protection locked="0"/>
    </xf>
    <xf numFmtId="3" fontId="3" fillId="6" borderId="5" xfId="7" applyNumberFormat="1" applyFill="1" applyBorder="1" applyAlignment="1" applyProtection="1">
      <alignment horizontal="right"/>
      <protection locked="0"/>
    </xf>
    <xf numFmtId="3" fontId="3" fillId="6" borderId="6" xfId="7" applyNumberFormat="1" applyFill="1" applyBorder="1" applyAlignment="1" applyProtection="1">
      <alignment horizontal="right"/>
      <protection locked="0"/>
    </xf>
    <xf numFmtId="3" fontId="3" fillId="6" borderId="15" xfId="7" applyNumberFormat="1" applyFill="1" applyBorder="1" applyAlignment="1" applyProtection="1">
      <alignment horizontal="right"/>
      <protection locked="0"/>
    </xf>
    <xf numFmtId="3" fontId="3" fillId="6" borderId="33" xfId="7" applyNumberFormat="1" applyFill="1" applyBorder="1" applyAlignment="1" applyProtection="1">
      <alignment horizontal="right"/>
      <protection locked="0"/>
    </xf>
    <xf numFmtId="3" fontId="3" fillId="6" borderId="28" xfId="7" applyNumberFormat="1" applyFill="1" applyBorder="1" applyAlignment="1" applyProtection="1">
      <alignment horizontal="right"/>
      <protection locked="0"/>
    </xf>
    <xf numFmtId="3" fontId="3" fillId="6" borderId="29" xfId="7" applyNumberFormat="1" applyFill="1" applyBorder="1" applyAlignment="1" applyProtection="1">
      <alignment horizontal="right"/>
      <protection locked="0"/>
    </xf>
    <xf numFmtId="3" fontId="5" fillId="6" borderId="34" xfId="7" applyNumberFormat="1" applyFont="1" applyFill="1" applyBorder="1" applyAlignment="1">
      <alignment horizontal="right"/>
    </xf>
    <xf numFmtId="3" fontId="5" fillId="6" borderId="18" xfId="7" applyNumberFormat="1" applyFont="1" applyFill="1" applyBorder="1" applyAlignment="1">
      <alignment horizontal="right"/>
    </xf>
    <xf numFmtId="3" fontId="5" fillId="6" borderId="14" xfId="7" applyNumberFormat="1" applyFont="1" applyFill="1" applyBorder="1" applyAlignment="1">
      <alignment horizontal="right"/>
    </xf>
    <xf numFmtId="3" fontId="5" fillId="6" borderId="22" xfId="7" applyNumberFormat="1" applyFont="1" applyFill="1" applyBorder="1" applyAlignment="1">
      <alignment horizontal="right"/>
    </xf>
    <xf numFmtId="3" fontId="5" fillId="6" borderId="36" xfId="7" applyNumberFormat="1" applyFont="1" applyFill="1" applyBorder="1" applyAlignment="1">
      <alignment horizontal="right"/>
    </xf>
    <xf numFmtId="3" fontId="5" fillId="0" borderId="11" xfId="7" applyNumberFormat="1" applyFont="1" applyBorder="1" applyAlignment="1" applyProtection="1">
      <alignment horizontal="right"/>
      <protection locked="0"/>
    </xf>
    <xf numFmtId="3" fontId="5" fillId="0" borderId="13" xfId="7" applyNumberFormat="1" applyFont="1" applyBorder="1" applyAlignment="1" applyProtection="1">
      <alignment horizontal="right"/>
      <protection locked="0"/>
    </xf>
    <xf numFmtId="3" fontId="5" fillId="0" borderId="9" xfId="7" applyNumberFormat="1" applyFont="1" applyBorder="1" applyAlignment="1" applyProtection="1">
      <alignment horizontal="right"/>
      <protection locked="0"/>
    </xf>
    <xf numFmtId="3" fontId="9" fillId="0" borderId="8" xfId="7" applyNumberFormat="1" applyFont="1" applyBorder="1" applyAlignment="1" applyProtection="1">
      <alignment horizontal="right"/>
      <protection locked="0"/>
    </xf>
    <xf numFmtId="3" fontId="9" fillId="0" borderId="13" xfId="7" applyNumberFormat="1" applyFont="1" applyBorder="1" applyAlignment="1" applyProtection="1">
      <alignment horizontal="right"/>
      <protection locked="0"/>
    </xf>
    <xf numFmtId="3" fontId="9" fillId="0" borderId="31" xfId="7" applyNumberFormat="1" applyFont="1" applyBorder="1" applyAlignment="1" applyProtection="1">
      <alignment horizontal="right"/>
      <protection locked="0"/>
    </xf>
    <xf numFmtId="3" fontId="5" fillId="0" borderId="8" xfId="7" applyNumberFormat="1" applyFont="1" applyBorder="1" applyAlignment="1">
      <alignment horizontal="right"/>
    </xf>
    <xf numFmtId="2" fontId="5" fillId="0" borderId="9" xfId="7" applyNumberFormat="1" applyFont="1" applyBorder="1" applyAlignment="1">
      <alignment horizontal="right"/>
    </xf>
    <xf numFmtId="0" fontId="5" fillId="6" borderId="1" xfId="7" applyFont="1" applyFill="1" applyBorder="1" applyAlignment="1">
      <alignment horizontal="center"/>
    </xf>
    <xf numFmtId="0" fontId="5" fillId="6" borderId="18" xfId="7" applyFont="1" applyFill="1" applyBorder="1" applyAlignment="1">
      <alignment horizontal="center"/>
    </xf>
    <xf numFmtId="0" fontId="5" fillId="6" borderId="2" xfId="7" applyFont="1" applyFill="1" applyBorder="1" applyAlignment="1">
      <alignment horizontal="center"/>
    </xf>
    <xf numFmtId="0" fontId="5" fillId="6" borderId="21" xfId="7" applyFont="1" applyFill="1" applyBorder="1" applyAlignment="1">
      <alignment horizontal="center"/>
    </xf>
    <xf numFmtId="3" fontId="5" fillId="6" borderId="8" xfId="7" applyNumberFormat="1" applyFont="1" applyFill="1" applyBorder="1" applyAlignment="1">
      <alignment horizontal="right"/>
    </xf>
    <xf numFmtId="3" fontId="5" fillId="6" borderId="13" xfId="7" applyNumberFormat="1" applyFont="1" applyFill="1" applyBorder="1" applyAlignment="1">
      <alignment horizontal="right"/>
    </xf>
    <xf numFmtId="3" fontId="5" fillId="6" borderId="31" xfId="7" applyNumberFormat="1" applyFont="1" applyFill="1" applyBorder="1" applyAlignment="1">
      <alignment horizontal="right"/>
    </xf>
    <xf numFmtId="3" fontId="5" fillId="4" borderId="13" xfId="7" applyNumberFormat="1" applyFont="1" applyFill="1" applyBorder="1" applyAlignment="1">
      <alignment horizontal="right"/>
    </xf>
    <xf numFmtId="3" fontId="5" fillId="4" borderId="9" xfId="7" applyNumberFormat="1" applyFont="1" applyFill="1" applyBorder="1" applyAlignment="1">
      <alignment horizontal="right"/>
    </xf>
    <xf numFmtId="3" fontId="5" fillId="0" borderId="16" xfId="7" applyNumberFormat="1" applyFont="1" applyBorder="1" applyAlignment="1">
      <alignment horizontal="right"/>
    </xf>
    <xf numFmtId="166" fontId="5" fillId="4" borderId="27" xfId="7" applyNumberFormat="1" applyFont="1" applyFill="1" applyBorder="1" applyAlignment="1">
      <alignment horizontal="right"/>
    </xf>
    <xf numFmtId="166" fontId="5" fillId="6" borderId="9" xfId="7" applyNumberFormat="1" applyFont="1" applyFill="1" applyBorder="1" applyAlignment="1">
      <alignment horizontal="right"/>
    </xf>
    <xf numFmtId="3" fontId="5" fillId="4" borderId="27" xfId="7" applyNumberFormat="1" applyFont="1" applyFill="1" applyBorder="1" applyAlignment="1">
      <alignment horizontal="right"/>
    </xf>
    <xf numFmtId="3" fontId="5" fillId="4" borderId="31" xfId="7" applyNumberFormat="1" applyFont="1" applyFill="1" applyBorder="1" applyAlignment="1">
      <alignment horizontal="right"/>
    </xf>
    <xf numFmtId="3" fontId="5" fillId="4" borderId="1" xfId="7" applyNumberFormat="1" applyFont="1" applyFill="1" applyBorder="1" applyAlignment="1">
      <alignment horizontal="right"/>
    </xf>
    <xf numFmtId="167" fontId="5" fillId="4" borderId="28" xfId="7" applyNumberFormat="1" applyFont="1" applyFill="1" applyBorder="1" applyAlignment="1">
      <alignment horizontal="right"/>
    </xf>
    <xf numFmtId="167" fontId="5" fillId="4" borderId="5" xfId="7" applyNumberFormat="1" applyFont="1" applyFill="1" applyBorder="1" applyAlignment="1">
      <alignment horizontal="right"/>
    </xf>
    <xf numFmtId="167" fontId="5" fillId="4" borderId="29" xfId="7" applyNumberFormat="1" applyFont="1" applyFill="1" applyBorder="1" applyAlignment="1">
      <alignment horizontal="right"/>
    </xf>
    <xf numFmtId="167" fontId="5" fillId="4" borderId="3" xfId="7" applyNumberFormat="1" applyFont="1" applyFill="1" applyBorder="1" applyAlignment="1">
      <alignment horizontal="right"/>
    </xf>
    <xf numFmtId="167" fontId="5" fillId="0" borderId="28" xfId="7" applyNumberFormat="1" applyFont="1" applyBorder="1" applyAlignment="1">
      <alignment horizontal="right"/>
    </xf>
    <xf numFmtId="167" fontId="5" fillId="4" borderId="4" xfId="7" applyNumberFormat="1" applyFont="1" applyFill="1" applyBorder="1" applyAlignment="1">
      <alignment horizontal="right"/>
    </xf>
    <xf numFmtId="3" fontId="5" fillId="6" borderId="11" xfId="7" applyNumberFormat="1" applyFont="1" applyFill="1" applyBorder="1" applyAlignment="1" applyProtection="1">
      <alignment horizontal="right"/>
      <protection locked="0"/>
    </xf>
    <xf numFmtId="3" fontId="5" fillId="6" borderId="13" xfId="7" applyNumberFormat="1" applyFont="1" applyFill="1" applyBorder="1" applyAlignment="1" applyProtection="1">
      <alignment horizontal="right"/>
      <protection locked="0"/>
    </xf>
    <xf numFmtId="3" fontId="5" fillId="6" borderId="9" xfId="7" applyNumberFormat="1" applyFont="1" applyFill="1" applyBorder="1" applyAlignment="1" applyProtection="1">
      <alignment horizontal="right"/>
      <protection locked="0"/>
    </xf>
    <xf numFmtId="3" fontId="9" fillId="6" borderId="8" xfId="7" applyNumberFormat="1" applyFont="1" applyFill="1" applyBorder="1" applyAlignment="1" applyProtection="1">
      <alignment horizontal="right"/>
      <protection locked="0"/>
    </xf>
    <xf numFmtId="3" fontId="9" fillId="6" borderId="13" xfId="7" applyNumberFormat="1" applyFont="1" applyFill="1" applyBorder="1" applyAlignment="1" applyProtection="1">
      <alignment horizontal="right"/>
      <protection locked="0"/>
    </xf>
    <xf numFmtId="3" fontId="9" fillId="6" borderId="31" xfId="7" applyNumberFormat="1" applyFont="1" applyFill="1" applyBorder="1" applyAlignment="1" applyProtection="1">
      <alignment horizontal="right"/>
      <protection locked="0"/>
    </xf>
    <xf numFmtId="165" fontId="3" fillId="6" borderId="16" xfId="7" applyNumberFormat="1" applyFill="1" applyBorder="1" applyAlignment="1">
      <alignment horizontal="right"/>
    </xf>
    <xf numFmtId="2" fontId="3" fillId="6" borderId="9" xfId="7" applyNumberFormat="1" applyFill="1" applyBorder="1" applyAlignment="1">
      <alignment horizontal="right"/>
    </xf>
    <xf numFmtId="3" fontId="9" fillId="6" borderId="14" xfId="7" applyNumberFormat="1" applyFont="1" applyFill="1" applyBorder="1" applyAlignment="1">
      <alignment horizontal="right"/>
    </xf>
    <xf numFmtId="3" fontId="9" fillId="6" borderId="22" xfId="7" applyNumberFormat="1" applyFont="1" applyFill="1" applyBorder="1" applyAlignment="1">
      <alignment horizontal="right"/>
    </xf>
    <xf numFmtId="3" fontId="9" fillId="6" borderId="36" xfId="7" applyNumberFormat="1" applyFont="1" applyFill="1" applyBorder="1" applyAlignment="1">
      <alignment horizontal="right"/>
    </xf>
    <xf numFmtId="3" fontId="9" fillId="6" borderId="28" xfId="7" applyNumberFormat="1" applyFont="1" applyFill="1" applyBorder="1" applyAlignment="1">
      <alignment horizontal="right"/>
    </xf>
    <xf numFmtId="3" fontId="9" fillId="6" borderId="5" xfId="7" applyNumberFormat="1" applyFont="1" applyFill="1" applyBorder="1" applyAlignment="1">
      <alignment horizontal="right"/>
    </xf>
    <xf numFmtId="3" fontId="9" fillId="6" borderId="29" xfId="7" applyNumberFormat="1" applyFont="1" applyFill="1" applyBorder="1" applyAlignment="1">
      <alignment horizontal="right"/>
    </xf>
    <xf numFmtId="3" fontId="9" fillId="6" borderId="4" xfId="7" applyNumberFormat="1" applyFont="1" applyFill="1" applyBorder="1" applyAlignment="1">
      <alignment horizontal="right"/>
    </xf>
    <xf numFmtId="3" fontId="9" fillId="6" borderId="6" xfId="7" applyNumberFormat="1" applyFont="1" applyFill="1" applyBorder="1" applyAlignment="1">
      <alignment horizontal="right"/>
    </xf>
    <xf numFmtId="3" fontId="4" fillId="6" borderId="7" xfId="7" applyNumberFormat="1" applyFont="1" applyFill="1" applyBorder="1" applyAlignment="1">
      <alignment horizontal="right"/>
    </xf>
    <xf numFmtId="3" fontId="5" fillId="6" borderId="28" xfId="7" applyNumberFormat="1" applyFont="1" applyFill="1" applyBorder="1" applyAlignment="1">
      <alignment horizontal="right"/>
    </xf>
    <xf numFmtId="3" fontId="5" fillId="6" borderId="5" xfId="7" applyNumberFormat="1" applyFont="1" applyFill="1" applyBorder="1" applyAlignment="1">
      <alignment horizontal="right"/>
    </xf>
    <xf numFmtId="3" fontId="5" fillId="6" borderId="29" xfId="7" applyNumberFormat="1" applyFont="1" applyFill="1" applyBorder="1" applyAlignment="1">
      <alignment horizontal="right"/>
    </xf>
    <xf numFmtId="3" fontId="5" fillId="6" borderId="4" xfId="7" applyNumberFormat="1" applyFont="1" applyFill="1" applyBorder="1" applyAlignment="1">
      <alignment horizontal="right"/>
    </xf>
    <xf numFmtId="3" fontId="5" fillId="6" borderId="6" xfId="7" applyNumberFormat="1" applyFont="1" applyFill="1" applyBorder="1" applyAlignment="1">
      <alignment horizontal="right"/>
    </xf>
    <xf numFmtId="3" fontId="3" fillId="6" borderId="6" xfId="7" applyNumberFormat="1" applyFill="1" applyBorder="1" applyAlignment="1">
      <alignment horizontal="right"/>
    </xf>
    <xf numFmtId="3" fontId="5" fillId="0" borderId="26" xfId="7" applyNumberFormat="1" applyFont="1" applyBorder="1" applyAlignment="1">
      <alignment horizontal="right"/>
    </xf>
    <xf numFmtId="3" fontId="5" fillId="4" borderId="26" xfId="7" applyNumberFormat="1" applyFont="1" applyFill="1" applyBorder="1" applyAlignment="1">
      <alignment horizontal="right"/>
    </xf>
    <xf numFmtId="3" fontId="5" fillId="6" borderId="1" xfId="7" applyNumberFormat="1" applyFont="1" applyFill="1" applyBorder="1" applyAlignment="1">
      <alignment horizontal="right"/>
    </xf>
    <xf numFmtId="2" fontId="5" fillId="6" borderId="29" xfId="7" applyNumberFormat="1" applyFont="1" applyFill="1" applyBorder="1" applyAlignment="1">
      <alignment horizontal="right"/>
    </xf>
    <xf numFmtId="3" fontId="9" fillId="6" borderId="3" xfId="7" applyNumberFormat="1" applyFont="1" applyFill="1" applyBorder="1" applyAlignment="1">
      <alignment horizontal="right"/>
    </xf>
    <xf numFmtId="3" fontId="5" fillId="6" borderId="20" xfId="7" applyNumberFormat="1" applyFont="1" applyFill="1" applyBorder="1" applyAlignment="1" applyProtection="1">
      <alignment horizontal="right"/>
      <protection locked="0"/>
    </xf>
    <xf numFmtId="3" fontId="9" fillId="6" borderId="27" xfId="7" applyNumberFormat="1" applyFont="1" applyFill="1" applyBorder="1" applyAlignment="1" applyProtection="1">
      <alignment horizontal="right"/>
      <protection locked="0"/>
    </xf>
    <xf numFmtId="3" fontId="9" fillId="6" borderId="11" xfId="7" applyNumberFormat="1" applyFont="1" applyFill="1" applyBorder="1" applyAlignment="1" applyProtection="1">
      <alignment horizontal="right"/>
      <protection locked="0"/>
    </xf>
    <xf numFmtId="3" fontId="4" fillId="6" borderId="28" xfId="7" applyNumberFormat="1" applyFont="1" applyFill="1" applyBorder="1" applyAlignment="1" applyProtection="1">
      <alignment horizontal="right"/>
      <protection locked="0"/>
    </xf>
    <xf numFmtId="3" fontId="4" fillId="6" borderId="5" xfId="7" applyNumberFormat="1" applyFont="1" applyFill="1" applyBorder="1" applyAlignment="1" applyProtection="1">
      <alignment horizontal="right"/>
      <protection locked="0"/>
    </xf>
    <xf numFmtId="3" fontId="4" fillId="6" borderId="29" xfId="7" applyNumberFormat="1" applyFont="1" applyFill="1" applyBorder="1" applyAlignment="1" applyProtection="1">
      <alignment horizontal="right"/>
      <protection locked="0"/>
    </xf>
    <xf numFmtId="4" fontId="5" fillId="6" borderId="30" xfId="7" applyNumberFormat="1" applyFont="1" applyFill="1" applyBorder="1" applyAlignment="1">
      <alignment horizontal="right"/>
    </xf>
    <xf numFmtId="0" fontId="4" fillId="3" borderId="16" xfId="7" applyFont="1" applyFill="1" applyBorder="1" applyAlignment="1">
      <alignment horizontal="left" indent="1"/>
    </xf>
    <xf numFmtId="0" fontId="4" fillId="3" borderId="1" xfId="7" applyFont="1" applyFill="1" applyBorder="1" applyAlignment="1">
      <alignment horizontal="center"/>
    </xf>
    <xf numFmtId="0" fontId="4" fillId="3" borderId="2" xfId="7" applyFont="1" applyFill="1" applyBorder="1" applyAlignment="1">
      <alignment horizontal="center"/>
    </xf>
    <xf numFmtId="2" fontId="5" fillId="6" borderId="9" xfId="7" applyNumberFormat="1" applyFont="1" applyFill="1" applyBorder="1" applyAlignment="1">
      <alignment horizontal="right"/>
    </xf>
    <xf numFmtId="0" fontId="3" fillId="6" borderId="28" xfId="7" applyFill="1" applyBorder="1" applyAlignment="1">
      <alignment horizontal="right"/>
    </xf>
    <xf numFmtId="4" fontId="3" fillId="6" borderId="6" xfId="7" applyNumberFormat="1" applyFill="1" applyBorder="1" applyAlignment="1">
      <alignment horizontal="right"/>
    </xf>
    <xf numFmtId="3" fontId="3" fillId="6" borderId="28" xfId="7" applyNumberFormat="1" applyFill="1" applyBorder="1" applyAlignment="1">
      <alignment horizontal="right"/>
    </xf>
    <xf numFmtId="3" fontId="3" fillId="6" borderId="5" xfId="7" applyNumberFormat="1" applyFill="1" applyBorder="1" applyAlignment="1">
      <alignment horizontal="right"/>
    </xf>
    <xf numFmtId="3" fontId="3" fillId="6" borderId="29" xfId="7" applyNumberFormat="1" applyFill="1" applyBorder="1" applyAlignment="1">
      <alignment horizontal="right"/>
    </xf>
    <xf numFmtId="3" fontId="3" fillId="6" borderId="4" xfId="7" applyNumberFormat="1" applyFill="1" applyBorder="1" applyAlignment="1">
      <alignment horizontal="right"/>
    </xf>
    <xf numFmtId="3" fontId="5" fillId="6" borderId="7" xfId="7" applyNumberFormat="1" applyFont="1" applyFill="1" applyBorder="1" applyAlignment="1" applyProtection="1">
      <alignment horizontal="right"/>
      <protection locked="0"/>
    </xf>
    <xf numFmtId="3" fontId="4" fillId="6" borderId="11" xfId="7" applyNumberFormat="1" applyFont="1" applyFill="1" applyBorder="1" applyAlignment="1" applyProtection="1">
      <alignment horizontal="right"/>
      <protection locked="0"/>
    </xf>
    <xf numFmtId="3" fontId="4" fillId="6" borderId="13" xfId="7" applyNumberFormat="1" applyFont="1" applyFill="1" applyBorder="1" applyAlignment="1" applyProtection="1">
      <alignment horizontal="right"/>
      <protection locked="0"/>
    </xf>
    <xf numFmtId="3" fontId="4" fillId="6" borderId="9" xfId="7" applyNumberFormat="1" applyFont="1" applyFill="1" applyBorder="1" applyAlignment="1" applyProtection="1">
      <alignment horizontal="right"/>
      <protection locked="0"/>
    </xf>
    <xf numFmtId="3" fontId="3" fillId="6" borderId="11" xfId="7" applyNumberFormat="1" applyFill="1" applyBorder="1" applyAlignment="1" applyProtection="1">
      <alignment horizontal="right"/>
      <protection locked="0"/>
    </xf>
    <xf numFmtId="3" fontId="3" fillId="6" borderId="13" xfId="7" applyNumberFormat="1" applyFill="1" applyBorder="1" applyAlignment="1" applyProtection="1">
      <alignment horizontal="right"/>
      <protection locked="0"/>
    </xf>
    <xf numFmtId="3" fontId="3" fillId="6" borderId="9" xfId="7" applyNumberFormat="1" applyFill="1" applyBorder="1" applyAlignment="1" applyProtection="1">
      <alignment horizontal="right"/>
      <protection locked="0"/>
    </xf>
    <xf numFmtId="3" fontId="4" fillId="6" borderId="37" xfId="7" applyNumberFormat="1" applyFont="1" applyFill="1" applyBorder="1" applyAlignment="1" applyProtection="1">
      <alignment horizontal="right"/>
      <protection locked="0"/>
    </xf>
    <xf numFmtId="3" fontId="4" fillId="6" borderId="32" xfId="7" applyNumberFormat="1" applyFont="1" applyFill="1" applyBorder="1" applyAlignment="1" applyProtection="1">
      <alignment horizontal="right"/>
      <protection locked="0"/>
    </xf>
    <xf numFmtId="3" fontId="4" fillId="6" borderId="35" xfId="7" applyNumberFormat="1" applyFont="1" applyFill="1" applyBorder="1" applyAlignment="1" applyProtection="1">
      <alignment horizontal="right"/>
      <protection locked="0"/>
    </xf>
    <xf numFmtId="0" fontId="3" fillId="0" borderId="0" xfId="7" applyAlignment="1">
      <alignment horizontal="right"/>
    </xf>
    <xf numFmtId="3" fontId="1" fillId="0" borderId="18" xfId="7" applyNumberFormat="1" applyFont="1" applyBorder="1" applyAlignment="1">
      <alignment horizontal="right"/>
    </xf>
    <xf numFmtId="4" fontId="1" fillId="0" borderId="30" xfId="7" applyNumberFormat="1" applyFont="1" applyBorder="1" applyAlignment="1">
      <alignment horizontal="right"/>
    </xf>
    <xf numFmtId="3" fontId="1" fillId="0" borderId="14" xfId="7" applyNumberFormat="1" applyFont="1" applyBorder="1" applyAlignment="1">
      <alignment horizontal="right"/>
    </xf>
    <xf numFmtId="3" fontId="1" fillId="0" borderId="22" xfId="7" applyNumberFormat="1" applyFont="1" applyBorder="1" applyAlignment="1">
      <alignment horizontal="right"/>
    </xf>
    <xf numFmtId="3" fontId="1" fillId="0" borderId="36" xfId="7" applyNumberFormat="1" applyFont="1" applyBorder="1" applyAlignment="1">
      <alignment horizontal="right"/>
    </xf>
    <xf numFmtId="3" fontId="1" fillId="0" borderId="10" xfId="7" applyNumberFormat="1" applyFont="1" applyBorder="1" applyAlignment="1">
      <alignment horizontal="right"/>
    </xf>
    <xf numFmtId="3" fontId="1" fillId="0" borderId="30" xfId="7" applyNumberFormat="1" applyFont="1" applyBorder="1" applyAlignment="1">
      <alignment horizontal="right"/>
    </xf>
    <xf numFmtId="3" fontId="1" fillId="0" borderId="12" xfId="7" applyNumberFormat="1" applyFont="1" applyBorder="1" applyAlignment="1">
      <alignment horizontal="right"/>
    </xf>
    <xf numFmtId="3" fontId="4" fillId="3" borderId="7" xfId="7" applyNumberFormat="1" applyFont="1" applyFill="1" applyBorder="1" applyAlignment="1">
      <alignment horizontal="center"/>
    </xf>
    <xf numFmtId="3" fontId="4" fillId="3" borderId="19" xfId="7" applyNumberFormat="1" applyFont="1" applyFill="1" applyBorder="1" applyAlignment="1">
      <alignment horizontal="center"/>
    </xf>
    <xf numFmtId="0" fontId="4" fillId="3" borderId="3" xfId="7" applyFont="1" applyFill="1" applyBorder="1" applyAlignment="1">
      <alignment horizontal="center"/>
    </xf>
    <xf numFmtId="166" fontId="4" fillId="0" borderId="1" xfId="7" applyNumberFormat="1" applyFont="1" applyBorder="1" applyAlignment="1">
      <alignment horizontal="center"/>
    </xf>
    <xf numFmtId="165" fontId="4" fillId="6" borderId="16" xfId="7" applyNumberFormat="1" applyFont="1" applyFill="1" applyBorder="1" applyAlignment="1">
      <alignment horizontal="right"/>
    </xf>
    <xf numFmtId="3" fontId="4" fillId="6" borderId="0" xfId="7" applyNumberFormat="1" applyFont="1" applyFill="1" applyAlignment="1" applyProtection="1">
      <alignment horizontal="right"/>
      <protection locked="0"/>
    </xf>
    <xf numFmtId="3" fontId="4" fillId="6" borderId="1" xfId="7" applyNumberFormat="1" applyFont="1" applyFill="1" applyBorder="1" applyAlignment="1" applyProtection="1">
      <alignment horizontal="right"/>
      <protection locked="0"/>
    </xf>
    <xf numFmtId="3" fontId="4" fillId="6" borderId="23" xfId="7" applyNumberFormat="1" applyFont="1" applyFill="1" applyBorder="1" applyAlignment="1" applyProtection="1">
      <alignment horizontal="right"/>
      <protection locked="0"/>
    </xf>
    <xf numFmtId="0" fontId="4" fillId="6" borderId="28" xfId="7" applyFont="1" applyFill="1" applyBorder="1" applyAlignment="1">
      <alignment horizontal="right"/>
    </xf>
    <xf numFmtId="3" fontId="5" fillId="0" borderId="18" xfId="7" applyNumberFormat="1" applyFont="1" applyBorder="1" applyAlignment="1">
      <alignment horizontal="right"/>
    </xf>
    <xf numFmtId="166" fontId="4" fillId="0" borderId="29" xfId="7" applyNumberFormat="1" applyFont="1" applyBorder="1" applyAlignment="1">
      <alignment horizontal="center"/>
    </xf>
    <xf numFmtId="2" fontId="4" fillId="6" borderId="9" xfId="7" applyNumberFormat="1" applyFont="1" applyFill="1" applyBorder="1" applyAlignment="1">
      <alignment horizontal="right"/>
    </xf>
    <xf numFmtId="2" fontId="4" fillId="6" borderId="35" xfId="7" applyNumberFormat="1" applyFont="1" applyFill="1" applyBorder="1" applyAlignment="1" applyProtection="1">
      <alignment horizontal="right"/>
      <protection locked="0"/>
    </xf>
    <xf numFmtId="2" fontId="4" fillId="6" borderId="29" xfId="7" applyNumberFormat="1" applyFont="1" applyFill="1" applyBorder="1" applyAlignment="1" applyProtection="1">
      <alignment horizontal="right"/>
      <protection locked="0"/>
    </xf>
    <xf numFmtId="4" fontId="4" fillId="6" borderId="6" xfId="7" applyNumberFormat="1" applyFont="1" applyFill="1" applyBorder="1" applyAlignment="1">
      <alignment horizontal="right"/>
    </xf>
    <xf numFmtId="4" fontId="5" fillId="0" borderId="30" xfId="7" applyNumberFormat="1" applyFont="1" applyBorder="1" applyAlignment="1">
      <alignment horizontal="right"/>
    </xf>
    <xf numFmtId="3" fontId="3" fillId="6" borderId="13" xfId="7" applyNumberFormat="1" applyFill="1" applyBorder="1" applyAlignment="1">
      <alignment horizontal="right"/>
    </xf>
    <xf numFmtId="3" fontId="9" fillId="0" borderId="14" xfId="7" applyNumberFormat="1" applyFont="1" applyBorder="1" applyAlignment="1">
      <alignment horizontal="right"/>
    </xf>
    <xf numFmtId="3" fontId="3" fillId="6" borderId="27" xfId="7" applyNumberFormat="1" applyFill="1" applyBorder="1" applyAlignment="1">
      <alignment horizontal="right"/>
    </xf>
    <xf numFmtId="3" fontId="9" fillId="0" borderId="22" xfId="7" applyNumberFormat="1" applyFont="1" applyBorder="1" applyAlignment="1">
      <alignment horizontal="right"/>
    </xf>
    <xf numFmtId="3" fontId="3" fillId="6" borderId="0" xfId="7" applyNumberFormat="1" applyFill="1" applyAlignment="1">
      <alignment horizontal="right"/>
    </xf>
    <xf numFmtId="3" fontId="3" fillId="6" borderId="32" xfId="7" applyNumberFormat="1" applyFill="1" applyBorder="1" applyAlignment="1">
      <alignment horizontal="right"/>
    </xf>
    <xf numFmtId="3" fontId="9" fillId="0" borderId="36" xfId="7" applyNumberFormat="1" applyFont="1" applyBorder="1" applyAlignment="1">
      <alignment horizontal="right"/>
    </xf>
    <xf numFmtId="3" fontId="3" fillId="6" borderId="11" xfId="7" applyNumberFormat="1" applyFill="1" applyBorder="1" applyAlignment="1">
      <alignment horizontal="right"/>
    </xf>
    <xf numFmtId="3" fontId="5" fillId="6" borderId="28" xfId="7" applyNumberFormat="1" applyFont="1" applyFill="1" applyBorder="1" applyAlignment="1" applyProtection="1">
      <alignment horizontal="right"/>
      <protection locked="0"/>
    </xf>
    <xf numFmtId="3" fontId="9" fillId="0" borderId="10" xfId="7" applyNumberFormat="1" applyFont="1" applyBorder="1" applyAlignment="1">
      <alignment horizontal="right"/>
    </xf>
    <xf numFmtId="3" fontId="5" fillId="6" borderId="5" xfId="7" applyNumberFormat="1" applyFont="1" applyFill="1" applyBorder="1" applyAlignment="1" applyProtection="1">
      <alignment horizontal="right"/>
      <protection locked="0"/>
    </xf>
    <xf numFmtId="3" fontId="3" fillId="6" borderId="20" xfId="7" applyNumberFormat="1" applyFill="1" applyBorder="1" applyAlignment="1">
      <alignment horizontal="right"/>
    </xf>
    <xf numFmtId="3" fontId="5" fillId="6" borderId="2" xfId="7" applyNumberFormat="1" applyFont="1" applyFill="1" applyBorder="1" applyAlignment="1" applyProtection="1">
      <alignment horizontal="right"/>
      <protection locked="0"/>
    </xf>
    <xf numFmtId="3" fontId="4" fillId="6" borderId="19" xfId="7" applyNumberFormat="1" applyFont="1" applyFill="1" applyBorder="1" applyAlignment="1" applyProtection="1">
      <alignment horizontal="right"/>
      <protection locked="0"/>
    </xf>
    <xf numFmtId="3" fontId="9" fillId="0" borderId="30" xfId="7" applyNumberFormat="1" applyFont="1" applyBorder="1" applyAlignment="1">
      <alignment horizontal="right"/>
    </xf>
    <xf numFmtId="3" fontId="9" fillId="6" borderId="4" xfId="7" applyNumberFormat="1" applyFont="1" applyFill="1" applyBorder="1" applyAlignment="1" applyProtection="1">
      <alignment horizontal="right"/>
      <protection locked="0"/>
    </xf>
    <xf numFmtId="3" fontId="9" fillId="0" borderId="12" xfId="7" applyNumberFormat="1" applyFont="1" applyBorder="1" applyAlignment="1">
      <alignment horizontal="right"/>
    </xf>
    <xf numFmtId="3" fontId="9" fillId="6" borderId="5" xfId="7" applyNumberFormat="1" applyFont="1" applyFill="1" applyBorder="1" applyAlignment="1" applyProtection="1">
      <alignment horizontal="right"/>
      <protection locked="0"/>
    </xf>
    <xf numFmtId="3" fontId="9" fillId="6" borderId="3" xfId="7" applyNumberFormat="1" applyFont="1" applyFill="1" applyBorder="1" applyAlignment="1" applyProtection="1">
      <alignment horizontal="right"/>
      <protection locked="0"/>
    </xf>
    <xf numFmtId="3" fontId="5" fillId="6" borderId="25" xfId="7" applyNumberFormat="1" applyFont="1" applyFill="1" applyBorder="1" applyAlignment="1">
      <alignment horizontal="right"/>
    </xf>
    <xf numFmtId="3" fontId="3" fillId="6" borderId="8" xfId="7" applyNumberFormat="1" applyFill="1" applyBorder="1" applyAlignment="1">
      <alignment horizontal="right"/>
    </xf>
    <xf numFmtId="3" fontId="9" fillId="6" borderId="28" xfId="7" applyNumberFormat="1" applyFont="1" applyFill="1" applyBorder="1" applyAlignment="1" applyProtection="1">
      <alignment horizontal="right"/>
      <protection locked="0"/>
    </xf>
    <xf numFmtId="3" fontId="3" fillId="6" borderId="4" xfId="7" applyNumberFormat="1" applyFill="1" applyBorder="1" applyAlignment="1" applyProtection="1">
      <alignment horizontal="right"/>
      <protection locked="0"/>
    </xf>
    <xf numFmtId="3" fontId="5" fillId="0" borderId="36" xfId="7" applyNumberFormat="1" applyFont="1" applyBorder="1" applyAlignment="1">
      <alignment horizontal="right"/>
    </xf>
    <xf numFmtId="3" fontId="5" fillId="6" borderId="2" xfId="7" applyNumberFormat="1" applyFont="1" applyFill="1" applyBorder="1" applyAlignment="1">
      <alignment horizontal="right"/>
    </xf>
    <xf numFmtId="3" fontId="3" fillId="0" borderId="28" xfId="7" applyNumberFormat="1" applyBorder="1" applyAlignment="1">
      <alignment horizontal="right"/>
    </xf>
    <xf numFmtId="3" fontId="3" fillId="0" borderId="5" xfId="7" applyNumberFormat="1" applyBorder="1" applyAlignment="1">
      <alignment horizontal="right"/>
    </xf>
    <xf numFmtId="3" fontId="4" fillId="6" borderId="6" xfId="7" applyNumberFormat="1" applyFont="1" applyFill="1" applyBorder="1" applyAlignment="1" applyProtection="1">
      <alignment horizontal="right"/>
      <protection locked="0"/>
    </xf>
    <xf numFmtId="3" fontId="3" fillId="0" borderId="29" xfId="7" applyNumberFormat="1" applyBorder="1" applyAlignment="1">
      <alignment horizontal="right"/>
    </xf>
    <xf numFmtId="3" fontId="4" fillId="6" borderId="24" xfId="7" applyNumberFormat="1" applyFont="1" applyFill="1" applyBorder="1" applyAlignment="1" applyProtection="1">
      <alignment horizontal="right"/>
      <protection locked="0"/>
    </xf>
    <xf numFmtId="3" fontId="3" fillId="6" borderId="8" xfId="7" applyNumberFormat="1" applyFill="1" applyBorder="1" applyAlignment="1" applyProtection="1">
      <alignment horizontal="right"/>
      <protection locked="0"/>
    </xf>
    <xf numFmtId="3" fontId="5" fillId="6" borderId="19" xfId="7" applyNumberFormat="1" applyFont="1" applyFill="1" applyBorder="1" applyAlignment="1">
      <alignment horizontal="right"/>
    </xf>
    <xf numFmtId="3" fontId="5" fillId="0" borderId="1" xfId="7" applyNumberFormat="1" applyFont="1" applyBorder="1" applyAlignment="1">
      <alignment horizontal="right"/>
    </xf>
    <xf numFmtId="2" fontId="5" fillId="0" borderId="29" xfId="7" applyNumberFormat="1" applyFont="1" applyBorder="1" applyAlignment="1">
      <alignment horizontal="right"/>
    </xf>
    <xf numFmtId="3" fontId="3" fillId="6" borderId="26" xfId="7" applyNumberFormat="1" applyFill="1" applyBorder="1" applyAlignment="1" applyProtection="1">
      <alignment horizontal="right"/>
      <protection locked="0"/>
    </xf>
    <xf numFmtId="0" fontId="24" fillId="0" borderId="0" xfId="1" applyFont="1" applyAlignment="1" applyProtection="1">
      <alignment horizontal="right"/>
    </xf>
    <xf numFmtId="0" fontId="23" fillId="0" borderId="0" xfId="7" applyFont="1"/>
    <xf numFmtId="0" fontId="23" fillId="0" borderId="0" xfId="7" applyFont="1" applyAlignment="1">
      <alignment horizontal="left" indent="1"/>
    </xf>
    <xf numFmtId="0" fontId="23" fillId="0" borderId="0" xfId="7" applyFont="1" applyAlignment="1">
      <alignment horizontal="center"/>
    </xf>
    <xf numFmtId="3" fontId="23" fillId="0" borderId="0" xfId="7" applyNumberFormat="1" applyFont="1"/>
    <xf numFmtId="0" fontId="23" fillId="7" borderId="0" xfId="0" applyFont="1" applyFill="1" applyAlignment="1" applyProtection="1">
      <alignment horizontal="right" wrapText="1"/>
      <protection locked="0"/>
    </xf>
    <xf numFmtId="0" fontId="25" fillId="0" borderId="0" xfId="7" applyFont="1" applyAlignment="1">
      <alignment horizontal="left" indent="1"/>
    </xf>
    <xf numFmtId="3" fontId="26" fillId="0" borderId="0" xfId="7" applyNumberFormat="1" applyFont="1"/>
    <xf numFmtId="0" fontId="27" fillId="0" borderId="0" xfId="7" applyFont="1" applyAlignment="1">
      <alignment horizontal="left" indent="1"/>
    </xf>
    <xf numFmtId="0" fontId="26" fillId="0" borderId="0" xfId="7" applyFont="1" applyAlignment="1">
      <alignment horizontal="left" indent="1"/>
    </xf>
    <xf numFmtId="0" fontId="28" fillId="0" borderId="0" xfId="7" applyFont="1" applyAlignment="1">
      <alignment horizontal="left" indent="1"/>
    </xf>
    <xf numFmtId="0" fontId="29" fillId="0" borderId="0" xfId="7" applyFont="1" applyAlignment="1">
      <alignment horizontal="center"/>
    </xf>
    <xf numFmtId="0" fontId="32" fillId="0" borderId="44" xfId="7" applyFont="1" applyBorder="1" applyAlignment="1">
      <alignment horizontal="left" indent="1"/>
    </xf>
    <xf numFmtId="0" fontId="23" fillId="0" borderId="0" xfId="7" applyFont="1" applyAlignment="1">
      <alignment horizontal="right"/>
    </xf>
    <xf numFmtId="0" fontId="32" fillId="0" borderId="46" xfId="7" applyFont="1" applyBorder="1" applyAlignment="1">
      <alignment horizontal="left" indent="1"/>
    </xf>
    <xf numFmtId="3" fontId="26" fillId="9" borderId="38" xfId="7" applyNumberFormat="1" applyFont="1" applyFill="1" applyBorder="1" applyAlignment="1">
      <alignment horizontal="right"/>
    </xf>
    <xf numFmtId="0" fontId="32" fillId="0" borderId="40" xfId="7" applyFont="1" applyBorder="1" applyAlignment="1">
      <alignment horizontal="left" indent="1"/>
    </xf>
    <xf numFmtId="3" fontId="26" fillId="9" borderId="46" xfId="7" applyNumberFormat="1" applyFont="1" applyFill="1" applyBorder="1" applyAlignment="1">
      <alignment horizontal="right"/>
    </xf>
    <xf numFmtId="0" fontId="32" fillId="9" borderId="46" xfId="7" applyFont="1" applyFill="1" applyBorder="1" applyAlignment="1">
      <alignment horizontal="left" indent="1"/>
    </xf>
    <xf numFmtId="0" fontId="32" fillId="0" borderId="41" xfId="7" applyFont="1" applyBorder="1" applyAlignment="1">
      <alignment horizontal="left" indent="1"/>
    </xf>
    <xf numFmtId="167" fontId="26" fillId="9" borderId="38" xfId="7" applyNumberFormat="1" applyFont="1" applyFill="1" applyBorder="1" applyAlignment="1">
      <alignment horizontal="right"/>
    </xf>
    <xf numFmtId="3" fontId="26" fillId="9" borderId="38" xfId="7" applyNumberFormat="1" applyFont="1" applyFill="1" applyBorder="1" applyAlignment="1">
      <alignment horizontal="center"/>
    </xf>
    <xf numFmtId="3" fontId="26" fillId="9" borderId="47" xfId="7" applyNumberFormat="1" applyFont="1" applyFill="1" applyBorder="1" applyAlignment="1">
      <alignment horizontal="right"/>
    </xf>
    <xf numFmtId="3" fontId="26" fillId="9" borderId="48" xfId="7" applyNumberFormat="1" applyFont="1" applyFill="1" applyBorder="1" applyAlignment="1">
      <alignment horizontal="right"/>
    </xf>
    <xf numFmtId="3" fontId="26" fillId="0" borderId="43" xfId="7" applyNumberFormat="1" applyFont="1" applyBorder="1" applyAlignment="1">
      <alignment horizontal="center"/>
    </xf>
    <xf numFmtId="3" fontId="23" fillId="0" borderId="44" xfId="7" applyNumberFormat="1" applyFont="1" applyBorder="1" applyAlignment="1">
      <alignment horizontal="right"/>
    </xf>
    <xf numFmtId="3" fontId="26" fillId="0" borderId="40" xfId="7" applyNumberFormat="1" applyFont="1" applyBorder="1" applyAlignment="1" applyProtection="1">
      <alignment horizontal="right"/>
      <protection locked="0"/>
    </xf>
    <xf numFmtId="3" fontId="23" fillId="0" borderId="43" xfId="7" applyNumberFormat="1" applyFont="1" applyBorder="1" applyAlignment="1">
      <alignment horizontal="right"/>
    </xf>
    <xf numFmtId="3" fontId="23" fillId="0" borderId="0" xfId="7" applyNumberFormat="1" applyFont="1" applyAlignment="1">
      <alignment horizontal="right"/>
    </xf>
    <xf numFmtId="0" fontId="32" fillId="9" borderId="39" xfId="7" applyFont="1" applyFill="1" applyBorder="1" applyAlignment="1">
      <alignment horizontal="left" indent="1"/>
    </xf>
    <xf numFmtId="0" fontId="32" fillId="9" borderId="40" xfId="7" applyFont="1" applyFill="1" applyBorder="1" applyAlignment="1">
      <alignment horizontal="left" indent="1"/>
    </xf>
    <xf numFmtId="3" fontId="26" fillId="9" borderId="41" xfId="7" applyNumberFormat="1" applyFont="1" applyFill="1" applyBorder="1" applyAlignment="1">
      <alignment horizontal="center"/>
    </xf>
    <xf numFmtId="0" fontId="34" fillId="0" borderId="0" xfId="7" applyFont="1" applyAlignment="1">
      <alignment horizontal="left" indent="1"/>
    </xf>
    <xf numFmtId="0" fontId="35" fillId="0" borderId="0" xfId="7" applyFont="1" applyAlignment="1">
      <alignment horizontal="left" indent="1"/>
    </xf>
    <xf numFmtId="0" fontId="36" fillId="0" borderId="0" xfId="7" applyFont="1" applyAlignment="1">
      <alignment horizontal="left" indent="1"/>
    </xf>
    <xf numFmtId="0" fontId="31" fillId="0" borderId="0" xfId="7" applyFont="1" applyAlignment="1">
      <alignment horizontal="center"/>
    </xf>
    <xf numFmtId="0" fontId="31" fillId="0" borderId="0" xfId="7" applyFont="1"/>
    <xf numFmtId="3" fontId="31" fillId="0" borderId="0" xfId="7" applyNumberFormat="1" applyFont="1"/>
    <xf numFmtId="0" fontId="32" fillId="9" borderId="49" xfId="7" applyFont="1" applyFill="1" applyBorder="1" applyAlignment="1">
      <alignment horizontal="left" indent="1"/>
    </xf>
    <xf numFmtId="3" fontId="26" fillId="9" borderId="50" xfId="7" applyNumberFormat="1" applyFont="1" applyFill="1" applyBorder="1" applyAlignment="1">
      <alignment horizontal="right"/>
    </xf>
    <xf numFmtId="0" fontId="32" fillId="9" borderId="24" xfId="7" applyFont="1" applyFill="1" applyBorder="1" applyAlignment="1">
      <alignment horizontal="left" indent="1"/>
    </xf>
    <xf numFmtId="3" fontId="26" fillId="9" borderId="54" xfId="7" applyNumberFormat="1" applyFont="1" applyFill="1" applyBorder="1" applyAlignment="1">
      <alignment horizontal="right"/>
    </xf>
    <xf numFmtId="3" fontId="26" fillId="9" borderId="55" xfId="7" applyNumberFormat="1" applyFont="1" applyFill="1" applyBorder="1" applyAlignment="1">
      <alignment horizontal="right"/>
    </xf>
    <xf numFmtId="3" fontId="23" fillId="0" borderId="43" xfId="7" applyNumberFormat="1" applyFont="1" applyBorder="1" applyAlignment="1" applyProtection="1">
      <alignment horizontal="right"/>
      <protection locked="0"/>
    </xf>
    <xf numFmtId="3" fontId="26" fillId="0" borderId="44" xfId="7" applyNumberFormat="1" applyFont="1" applyBorder="1" applyAlignment="1">
      <alignment horizontal="right"/>
    </xf>
    <xf numFmtId="167" fontId="26" fillId="0" borderId="41" xfId="7" applyNumberFormat="1" applyFont="1" applyBorder="1" applyAlignment="1">
      <alignment horizontal="right"/>
    </xf>
    <xf numFmtId="3" fontId="26" fillId="0" borderId="42" xfId="7" applyNumberFormat="1" applyFont="1" applyBorder="1" applyAlignment="1">
      <alignment horizontal="right"/>
    </xf>
    <xf numFmtId="3" fontId="26" fillId="0" borderId="44" xfId="7" applyNumberFormat="1" applyFont="1" applyBorder="1" applyAlignment="1" applyProtection="1">
      <alignment horizontal="right"/>
      <protection locked="0"/>
    </xf>
    <xf numFmtId="167" fontId="26" fillId="0" borderId="43" xfId="7" applyNumberFormat="1" applyFont="1" applyBorder="1" applyAlignment="1">
      <alignment horizontal="right"/>
    </xf>
    <xf numFmtId="3" fontId="26" fillId="0" borderId="45" xfId="7" applyNumberFormat="1" applyFont="1" applyBorder="1" applyAlignment="1">
      <alignment horizontal="right"/>
    </xf>
    <xf numFmtId="167" fontId="26" fillId="9" borderId="51" xfId="7" applyNumberFormat="1" applyFont="1" applyFill="1" applyBorder="1" applyAlignment="1">
      <alignment horizontal="right"/>
    </xf>
    <xf numFmtId="3" fontId="26" fillId="9" borderId="58" xfId="7" applyNumberFormat="1" applyFont="1" applyFill="1" applyBorder="1" applyAlignment="1">
      <alignment horizontal="right"/>
    </xf>
    <xf numFmtId="0" fontId="32" fillId="9" borderId="59" xfId="7" applyFont="1" applyFill="1" applyBorder="1" applyAlignment="1">
      <alignment horizontal="left" indent="1"/>
    </xf>
    <xf numFmtId="3" fontId="26" fillId="9" borderId="60" xfId="7" applyNumberFormat="1" applyFont="1" applyFill="1" applyBorder="1" applyAlignment="1">
      <alignment horizontal="right"/>
    </xf>
    <xf numFmtId="167" fontId="26" fillId="9" borderId="61" xfId="7" applyNumberFormat="1" applyFont="1" applyFill="1" applyBorder="1" applyAlignment="1">
      <alignment horizontal="right"/>
    </xf>
    <xf numFmtId="3" fontId="26" fillId="9" borderId="62" xfId="7" applyNumberFormat="1" applyFont="1" applyFill="1" applyBorder="1" applyAlignment="1">
      <alignment horizontal="right"/>
    </xf>
    <xf numFmtId="3" fontId="26" fillId="9" borderId="63" xfId="7" applyNumberFormat="1" applyFont="1" applyFill="1" applyBorder="1" applyAlignment="1">
      <alignment horizontal="right"/>
    </xf>
    <xf numFmtId="3" fontId="26" fillId="9" borderId="64" xfId="7" applyNumberFormat="1" applyFont="1" applyFill="1" applyBorder="1" applyAlignment="1">
      <alignment horizontal="right"/>
    </xf>
    <xf numFmtId="0" fontId="3" fillId="3" borderId="16" xfId="7" applyFill="1" applyBorder="1" applyAlignment="1">
      <alignment horizontal="left" indent="1"/>
    </xf>
    <xf numFmtId="3" fontId="4" fillId="6" borderId="10" xfId="7" applyNumberFormat="1" applyFont="1" applyFill="1" applyBorder="1" applyAlignment="1" applyProtection="1">
      <alignment horizontal="right"/>
      <protection locked="0"/>
    </xf>
    <xf numFmtId="3" fontId="4" fillId="6" borderId="14" xfId="7" applyNumberFormat="1" applyFont="1" applyFill="1" applyBorder="1" applyAlignment="1" applyProtection="1">
      <alignment horizontal="right"/>
      <protection locked="0"/>
    </xf>
    <xf numFmtId="3" fontId="4" fillId="6" borderId="36" xfId="7" applyNumberFormat="1" applyFont="1" applyFill="1" applyBorder="1" applyAlignment="1" applyProtection="1">
      <alignment horizontal="right"/>
      <protection locked="0"/>
    </xf>
    <xf numFmtId="0" fontId="3" fillId="0" borderId="3" xfId="7" applyBorder="1" applyAlignment="1">
      <alignment horizontal="right"/>
    </xf>
    <xf numFmtId="165" fontId="5" fillId="0" borderId="26" xfId="7" applyNumberFormat="1" applyFont="1" applyBorder="1" applyAlignment="1">
      <alignment horizontal="right"/>
    </xf>
    <xf numFmtId="165" fontId="5" fillId="4" borderId="7" xfId="7" applyNumberFormat="1" applyFont="1" applyFill="1" applyBorder="1" applyAlignment="1">
      <alignment horizontal="right"/>
    </xf>
    <xf numFmtId="165" fontId="5" fillId="4" borderId="26" xfId="7" applyNumberFormat="1" applyFont="1" applyFill="1" applyBorder="1" applyAlignment="1">
      <alignment horizontal="right"/>
    </xf>
    <xf numFmtId="4" fontId="5" fillId="6" borderId="29" xfId="7" applyNumberFormat="1" applyFont="1" applyFill="1" applyBorder="1" applyAlignment="1">
      <alignment horizontal="right"/>
    </xf>
    <xf numFmtId="4" fontId="4" fillId="6" borderId="35" xfId="7" applyNumberFormat="1" applyFont="1" applyFill="1" applyBorder="1" applyAlignment="1" applyProtection="1">
      <alignment horizontal="right"/>
      <protection locked="0"/>
    </xf>
    <xf numFmtId="4" fontId="4" fillId="6" borderId="29" xfId="7" applyNumberFormat="1" applyFont="1" applyFill="1" applyBorder="1" applyAlignment="1" applyProtection="1">
      <alignment horizontal="right"/>
      <protection locked="0"/>
    </xf>
    <xf numFmtId="3" fontId="3" fillId="6" borderId="37" xfId="7" applyNumberFormat="1" applyFill="1" applyBorder="1" applyAlignment="1" applyProtection="1">
      <alignment horizontal="right"/>
      <protection locked="0"/>
    </xf>
    <xf numFmtId="3" fontId="3" fillId="6" borderId="35" xfId="7" applyNumberFormat="1" applyFill="1" applyBorder="1" applyAlignment="1" applyProtection="1">
      <alignment horizontal="right"/>
      <protection locked="0"/>
    </xf>
    <xf numFmtId="3" fontId="37" fillId="4" borderId="7" xfId="7" applyNumberFormat="1" applyFont="1" applyFill="1" applyBorder="1" applyAlignment="1">
      <alignment horizontal="right"/>
    </xf>
    <xf numFmtId="3" fontId="37" fillId="4" borderId="11" xfId="7" applyNumberFormat="1" applyFont="1" applyFill="1" applyBorder="1" applyAlignment="1">
      <alignment horizontal="right"/>
    </xf>
    <xf numFmtId="3" fontId="37" fillId="4" borderId="26" xfId="7" applyNumberFormat="1" applyFont="1" applyFill="1" applyBorder="1" applyAlignment="1">
      <alignment horizontal="right"/>
    </xf>
    <xf numFmtId="0" fontId="38" fillId="0" borderId="0" xfId="7" applyFont="1" applyAlignment="1">
      <alignment horizontal="left" indent="1"/>
    </xf>
    <xf numFmtId="3" fontId="39" fillId="9" borderId="38" xfId="7" applyNumberFormat="1" applyFont="1" applyFill="1" applyBorder="1" applyAlignment="1">
      <alignment horizontal="right"/>
    </xf>
    <xf numFmtId="3" fontId="39" fillId="9" borderId="46" xfId="7" applyNumberFormat="1" applyFont="1" applyFill="1" applyBorder="1" applyAlignment="1">
      <alignment horizontal="right"/>
    </xf>
    <xf numFmtId="3" fontId="39" fillId="9" borderId="48" xfId="7" applyNumberFormat="1" applyFont="1" applyFill="1" applyBorder="1" applyAlignment="1">
      <alignment horizontal="right"/>
    </xf>
    <xf numFmtId="0" fontId="7" fillId="3" borderId="16" xfId="7" applyFont="1" applyFill="1" applyBorder="1" applyAlignment="1">
      <alignment horizontal="left" indent="1"/>
    </xf>
    <xf numFmtId="166" fontId="4" fillId="0" borderId="3" xfId="7" applyNumberFormat="1" applyFont="1" applyBorder="1" applyAlignment="1">
      <alignment horizontal="center"/>
    </xf>
    <xf numFmtId="3" fontId="5" fillId="6" borderId="18" xfId="7" applyNumberFormat="1" applyFont="1" applyFill="1" applyBorder="1" applyAlignment="1">
      <alignment horizontal="right" vertical="center"/>
    </xf>
    <xf numFmtId="4" fontId="5" fillId="6" borderId="30" xfId="7" applyNumberFormat="1" applyFont="1" applyFill="1" applyBorder="1" applyAlignment="1">
      <alignment horizontal="right" vertical="center"/>
    </xf>
    <xf numFmtId="3" fontId="9" fillId="6" borderId="14" xfId="7" applyNumberFormat="1" applyFont="1" applyFill="1" applyBorder="1" applyAlignment="1">
      <alignment horizontal="right" vertical="center"/>
    </xf>
    <xf numFmtId="3" fontId="9" fillId="6" borderId="22" xfId="7" applyNumberFormat="1" applyFont="1" applyFill="1" applyBorder="1" applyAlignment="1">
      <alignment horizontal="right" vertical="center"/>
    </xf>
    <xf numFmtId="3" fontId="5" fillId="6" borderId="7" xfId="7" applyNumberFormat="1" applyFont="1" applyFill="1" applyBorder="1" applyAlignment="1">
      <alignment horizontal="right" vertical="center"/>
    </xf>
    <xf numFmtId="3" fontId="9" fillId="6" borderId="36" xfId="7" applyNumberFormat="1" applyFont="1" applyFill="1" applyBorder="1" applyAlignment="1">
      <alignment horizontal="right" vertical="center"/>
    </xf>
    <xf numFmtId="3" fontId="1" fillId="6" borderId="28" xfId="7" applyNumberFormat="1" applyFont="1" applyFill="1" applyBorder="1" applyAlignment="1">
      <alignment horizontal="right" vertical="center"/>
    </xf>
    <xf numFmtId="3" fontId="3" fillId="6" borderId="10" xfId="7" applyNumberFormat="1" applyFill="1" applyBorder="1" applyAlignment="1" applyProtection="1">
      <alignment horizontal="right"/>
      <protection locked="0"/>
    </xf>
    <xf numFmtId="3" fontId="1" fillId="6" borderId="5" xfId="7" applyNumberFormat="1" applyFont="1" applyFill="1" applyBorder="1" applyAlignment="1">
      <alignment horizontal="right" vertical="center"/>
    </xf>
    <xf numFmtId="3" fontId="3" fillId="6" borderId="14" xfId="7" applyNumberFormat="1" applyFill="1" applyBorder="1" applyAlignment="1" applyProtection="1">
      <alignment horizontal="right"/>
      <protection locked="0"/>
    </xf>
    <xf numFmtId="3" fontId="1" fillId="6" borderId="29" xfId="7" applyNumberFormat="1" applyFont="1" applyFill="1" applyBorder="1" applyAlignment="1">
      <alignment horizontal="right" vertical="center"/>
    </xf>
    <xf numFmtId="3" fontId="3" fillId="6" borderId="30" xfId="7" applyNumberFormat="1" applyFill="1" applyBorder="1" applyAlignment="1" applyProtection="1">
      <alignment horizontal="right"/>
      <protection locked="0"/>
    </xf>
    <xf numFmtId="3" fontId="9" fillId="6" borderId="4" xfId="7" applyNumberFormat="1" applyFont="1" applyFill="1" applyBorder="1" applyAlignment="1">
      <alignment horizontal="right" vertical="center"/>
    </xf>
    <xf numFmtId="3" fontId="9" fillId="6" borderId="5" xfId="7" applyNumberFormat="1" applyFont="1" applyFill="1" applyBorder="1" applyAlignment="1">
      <alignment horizontal="right" vertical="center"/>
    </xf>
    <xf numFmtId="3" fontId="9" fillId="6" borderId="6" xfId="7" applyNumberFormat="1" applyFont="1" applyFill="1" applyBorder="1" applyAlignment="1">
      <alignment horizontal="right" vertical="center"/>
    </xf>
    <xf numFmtId="0" fontId="4" fillId="0" borderId="0" xfId="7" applyFont="1" applyAlignment="1">
      <alignment horizontal="right"/>
    </xf>
    <xf numFmtId="0" fontId="13" fillId="0" borderId="0" xfId="7" applyFont="1" applyAlignment="1">
      <alignment horizontal="left" wrapText="1" indent="1"/>
    </xf>
    <xf numFmtId="0" fontId="40" fillId="0" borderId="0" xfId="7" applyFont="1" applyAlignment="1">
      <alignment horizontal="center"/>
    </xf>
    <xf numFmtId="3" fontId="3" fillId="6" borderId="9" xfId="7" applyNumberFormat="1" applyFill="1" applyBorder="1" applyAlignment="1">
      <alignment horizontal="right"/>
    </xf>
    <xf numFmtId="3" fontId="5" fillId="6" borderId="29" xfId="7" applyNumberFormat="1" applyFont="1" applyFill="1" applyBorder="1" applyAlignment="1" applyProtection="1">
      <alignment horizontal="right"/>
      <protection locked="0"/>
    </xf>
    <xf numFmtId="3" fontId="5" fillId="4" borderId="8" xfId="7" applyNumberFormat="1" applyFont="1" applyFill="1" applyBorder="1" applyAlignment="1">
      <alignment horizontal="right"/>
    </xf>
    <xf numFmtId="3" fontId="37" fillId="4" borderId="25" xfId="7" applyNumberFormat="1" applyFont="1" applyFill="1" applyBorder="1" applyAlignment="1">
      <alignment horizontal="right"/>
    </xf>
    <xf numFmtId="3" fontId="41" fillId="6" borderId="18" xfId="7" applyNumberFormat="1" applyFont="1" applyFill="1" applyBorder="1" applyAlignment="1">
      <alignment horizontal="right"/>
    </xf>
    <xf numFmtId="4" fontId="41" fillId="6" borderId="30" xfId="7" applyNumberFormat="1" applyFont="1" applyFill="1" applyBorder="1" applyAlignment="1">
      <alignment horizontal="right"/>
    </xf>
    <xf numFmtId="0" fontId="31" fillId="8" borderId="16" xfId="7" applyFont="1" applyFill="1" applyBorder="1" applyAlignment="1">
      <alignment horizontal="left" indent="1"/>
    </xf>
    <xf numFmtId="0" fontId="31" fillId="8" borderId="65" xfId="7" applyFont="1" applyFill="1" applyBorder="1" applyAlignment="1">
      <alignment horizontal="center"/>
    </xf>
    <xf numFmtId="0" fontId="26" fillId="9" borderId="66" xfId="7" applyFont="1" applyFill="1" applyBorder="1" applyAlignment="1">
      <alignment horizontal="center"/>
    </xf>
    <xf numFmtId="0" fontId="26" fillId="9" borderId="18" xfId="7" applyFont="1" applyFill="1" applyBorder="1" applyAlignment="1">
      <alignment horizontal="center"/>
    </xf>
    <xf numFmtId="0" fontId="32" fillId="8" borderId="20" xfId="7" applyFont="1" applyFill="1" applyBorder="1" applyAlignment="1">
      <alignment horizontal="left" indent="1"/>
    </xf>
    <xf numFmtId="0" fontId="31" fillId="8" borderId="57" xfId="7" applyFont="1" applyFill="1" applyBorder="1" applyAlignment="1">
      <alignment horizontal="center"/>
    </xf>
    <xf numFmtId="0" fontId="26" fillId="9" borderId="57" xfId="7" applyFont="1" applyFill="1" applyBorder="1" applyAlignment="1">
      <alignment horizontal="center"/>
    </xf>
    <xf numFmtId="3" fontId="26" fillId="8" borderId="19" xfId="7" applyNumberFormat="1" applyFont="1" applyFill="1" applyBorder="1" applyAlignment="1">
      <alignment horizontal="center"/>
    </xf>
    <xf numFmtId="3" fontId="31" fillId="8" borderId="19" xfId="7" applyNumberFormat="1" applyFont="1" applyFill="1" applyBorder="1" applyAlignment="1">
      <alignment horizontal="center"/>
    </xf>
    <xf numFmtId="0" fontId="26" fillId="9" borderId="21" xfId="7" applyFont="1" applyFill="1" applyBorder="1" applyAlignment="1">
      <alignment horizontal="center"/>
    </xf>
    <xf numFmtId="0" fontId="31" fillId="8" borderId="67" xfId="7" applyFont="1" applyFill="1" applyBorder="1" applyAlignment="1">
      <alignment horizontal="center"/>
    </xf>
    <xf numFmtId="0" fontId="31" fillId="8" borderId="68" xfId="7" applyFont="1" applyFill="1" applyBorder="1" applyAlignment="1">
      <alignment horizontal="center"/>
    </xf>
    <xf numFmtId="0" fontId="31" fillId="8" borderId="62" xfId="7" applyFont="1" applyFill="1" applyBorder="1" applyAlignment="1">
      <alignment horizontal="center"/>
    </xf>
    <xf numFmtId="0" fontId="31" fillId="8" borderId="64" xfId="7" applyFont="1" applyFill="1" applyBorder="1" applyAlignment="1">
      <alignment horizontal="center"/>
    </xf>
    <xf numFmtId="3" fontId="31" fillId="8" borderId="57" xfId="7" applyNumberFormat="1" applyFont="1" applyFill="1" applyBorder="1" applyAlignment="1">
      <alignment horizontal="center"/>
    </xf>
    <xf numFmtId="0" fontId="31" fillId="8" borderId="69" xfId="7" applyFont="1" applyFill="1" applyBorder="1" applyAlignment="1">
      <alignment horizontal="center"/>
    </xf>
    <xf numFmtId="0" fontId="31" fillId="8" borderId="70" xfId="7" applyFont="1" applyFill="1" applyBorder="1" applyAlignment="1">
      <alignment horizontal="center"/>
    </xf>
    <xf numFmtId="166" fontId="23" fillId="0" borderId="44" xfId="7" applyNumberFormat="1" applyFont="1" applyBorder="1" applyAlignment="1">
      <alignment horizontal="center"/>
    </xf>
    <xf numFmtId="166" fontId="23" fillId="0" borderId="46" xfId="7" applyNumberFormat="1" applyFont="1" applyBorder="1" applyAlignment="1">
      <alignment horizontal="center"/>
    </xf>
    <xf numFmtId="3" fontId="23" fillId="0" borderId="46" xfId="7" applyNumberFormat="1" applyFont="1" applyBorder="1" applyAlignment="1">
      <alignment horizontal="center"/>
    </xf>
    <xf numFmtId="3" fontId="23" fillId="0" borderId="44" xfId="7" applyNumberFormat="1" applyFont="1" applyBorder="1" applyAlignment="1">
      <alignment horizontal="center"/>
    </xf>
    <xf numFmtId="3" fontId="26" fillId="9" borderId="71" xfId="7" applyNumberFormat="1" applyFont="1" applyFill="1" applyBorder="1" applyAlignment="1">
      <alignment horizontal="center"/>
    </xf>
    <xf numFmtId="3" fontId="23" fillId="0" borderId="40" xfId="7" applyNumberFormat="1" applyFont="1" applyBorder="1" applyAlignment="1">
      <alignment horizontal="center"/>
    </xf>
    <xf numFmtId="3" fontId="33" fillId="0" borderId="40" xfId="7" applyNumberFormat="1" applyFont="1" applyBorder="1" applyAlignment="1">
      <alignment horizontal="center"/>
    </xf>
    <xf numFmtId="3" fontId="33" fillId="0" borderId="46" xfId="7" applyNumberFormat="1" applyFont="1" applyBorder="1" applyAlignment="1">
      <alignment horizontal="center"/>
    </xf>
    <xf numFmtId="3" fontId="33" fillId="0" borderId="39" xfId="7" applyNumberFormat="1" applyFont="1" applyBorder="1" applyAlignment="1">
      <alignment horizontal="center"/>
    </xf>
    <xf numFmtId="3" fontId="26" fillId="9" borderId="53" xfId="7" applyNumberFormat="1" applyFont="1" applyFill="1" applyBorder="1" applyAlignment="1">
      <alignment horizontal="center"/>
    </xf>
    <xf numFmtId="3" fontId="26" fillId="9" borderId="34" xfId="7" applyNumberFormat="1" applyFont="1" applyFill="1" applyBorder="1" applyAlignment="1">
      <alignment horizontal="right"/>
    </xf>
    <xf numFmtId="0" fontId="31" fillId="8" borderId="1" xfId="7" applyFont="1" applyFill="1" applyBorder="1"/>
    <xf numFmtId="0" fontId="31" fillId="8" borderId="2" xfId="7" applyFont="1" applyFill="1" applyBorder="1" applyAlignment="1">
      <alignment horizontal="center"/>
    </xf>
    <xf numFmtId="165" fontId="31" fillId="9" borderId="3" xfId="7" applyNumberFormat="1" applyFont="1" applyFill="1" applyBorder="1" applyAlignment="1">
      <alignment horizontal="right"/>
    </xf>
    <xf numFmtId="2" fontId="31" fillId="9" borderId="72" xfId="7" applyNumberFormat="1" applyFont="1" applyFill="1" applyBorder="1" applyAlignment="1">
      <alignment horizontal="right"/>
    </xf>
    <xf numFmtId="3" fontId="23" fillId="9" borderId="72" xfId="7" applyNumberFormat="1" applyFont="1" applyFill="1" applyBorder="1" applyAlignment="1">
      <alignment horizontal="right"/>
    </xf>
    <xf numFmtId="3" fontId="23" fillId="9" borderId="3" xfId="7" applyNumberFormat="1" applyFont="1" applyFill="1" applyBorder="1" applyAlignment="1">
      <alignment horizontal="right"/>
    </xf>
    <xf numFmtId="3" fontId="26" fillId="9" borderId="7" xfId="7" applyNumberFormat="1" applyFont="1" applyFill="1" applyBorder="1" applyAlignment="1">
      <alignment horizontal="right"/>
    </xf>
    <xf numFmtId="3" fontId="23" fillId="9" borderId="73" xfId="7" applyNumberFormat="1" applyFont="1" applyFill="1" applyBorder="1" applyAlignment="1">
      <alignment horizontal="right"/>
    </xf>
    <xf numFmtId="3" fontId="26" fillId="9" borderId="74" xfId="7" applyNumberFormat="1" applyFont="1" applyFill="1" applyBorder="1" applyAlignment="1">
      <alignment horizontal="center"/>
    </xf>
    <xf numFmtId="3" fontId="26" fillId="9" borderId="75" xfId="7" applyNumberFormat="1" applyFont="1" applyFill="1" applyBorder="1" applyAlignment="1">
      <alignment horizontal="right"/>
    </xf>
    <xf numFmtId="3" fontId="26" fillId="9" borderId="2" xfId="7" applyNumberFormat="1" applyFont="1" applyFill="1" applyBorder="1" applyAlignment="1">
      <alignment horizontal="right"/>
    </xf>
    <xf numFmtId="0" fontId="26" fillId="9" borderId="7" xfId="7" applyFont="1" applyFill="1" applyBorder="1" applyAlignment="1">
      <alignment horizontal="center"/>
    </xf>
    <xf numFmtId="3" fontId="26" fillId="9" borderId="73" xfId="7" applyNumberFormat="1" applyFont="1" applyFill="1" applyBorder="1" applyAlignment="1">
      <alignment horizontal="right"/>
    </xf>
    <xf numFmtId="2" fontId="26" fillId="9" borderId="72" xfId="7" applyNumberFormat="1" applyFont="1" applyFill="1" applyBorder="1" applyAlignment="1">
      <alignment horizontal="right"/>
    </xf>
    <xf numFmtId="3" fontId="26" fillId="9" borderId="72" xfId="7" applyNumberFormat="1" applyFont="1" applyFill="1" applyBorder="1" applyAlignment="1">
      <alignment horizontal="right"/>
    </xf>
    <xf numFmtId="3" fontId="26" fillId="9" borderId="76" xfId="7" applyNumberFormat="1" applyFont="1" applyFill="1" applyBorder="1" applyAlignment="1">
      <alignment horizontal="right"/>
    </xf>
    <xf numFmtId="3" fontId="26" fillId="9" borderId="72" xfId="7" applyNumberFormat="1" applyFont="1" applyFill="1" applyBorder="1" applyAlignment="1" applyProtection="1">
      <alignment horizontal="right"/>
      <protection locked="0"/>
    </xf>
    <xf numFmtId="3" fontId="33" fillId="9" borderId="73" xfId="7" applyNumberFormat="1" applyFont="1" applyFill="1" applyBorder="1" applyAlignment="1" applyProtection="1">
      <alignment horizontal="right"/>
      <protection locked="0"/>
    </xf>
    <xf numFmtId="3" fontId="33" fillId="9" borderId="72" xfId="7" applyNumberFormat="1" applyFont="1" applyFill="1" applyBorder="1" applyAlignment="1" applyProtection="1">
      <alignment horizontal="right"/>
      <protection locked="0"/>
    </xf>
    <xf numFmtId="3" fontId="33" fillId="9" borderId="76" xfId="7" applyNumberFormat="1" applyFont="1" applyFill="1" applyBorder="1" applyAlignment="1" applyProtection="1">
      <alignment horizontal="right"/>
      <protection locked="0"/>
    </xf>
    <xf numFmtId="3" fontId="26" fillId="9" borderId="77" xfId="7" applyNumberFormat="1" applyFont="1" applyFill="1" applyBorder="1" applyAlignment="1">
      <alignment horizontal="right"/>
    </xf>
    <xf numFmtId="2" fontId="26" fillId="9" borderId="56" xfId="7" applyNumberFormat="1" applyFont="1" applyFill="1" applyBorder="1" applyAlignment="1">
      <alignment horizontal="right"/>
    </xf>
    <xf numFmtId="3" fontId="26" fillId="9" borderId="56" xfId="7" applyNumberFormat="1" applyFont="1" applyFill="1" applyBorder="1" applyAlignment="1">
      <alignment horizontal="right"/>
    </xf>
    <xf numFmtId="3" fontId="26" fillId="9" borderId="78" xfId="7" applyNumberFormat="1" applyFont="1" applyFill="1" applyBorder="1" applyAlignment="1">
      <alignment horizontal="right"/>
    </xf>
    <xf numFmtId="3" fontId="26" fillId="9" borderId="24" xfId="7" applyNumberFormat="1" applyFont="1" applyFill="1" applyBorder="1" applyAlignment="1">
      <alignment horizontal="right"/>
    </xf>
    <xf numFmtId="3" fontId="26" fillId="9" borderId="56" xfId="7" applyNumberFormat="1" applyFont="1" applyFill="1" applyBorder="1" applyAlignment="1" applyProtection="1">
      <alignment horizontal="right"/>
      <protection locked="0"/>
    </xf>
    <xf numFmtId="3" fontId="33" fillId="9" borderId="77" xfId="7" applyNumberFormat="1" applyFont="1" applyFill="1" applyBorder="1" applyAlignment="1" applyProtection="1">
      <alignment horizontal="right"/>
      <protection locked="0"/>
    </xf>
    <xf numFmtId="3" fontId="33" fillId="9" borderId="56" xfId="7" applyNumberFormat="1" applyFont="1" applyFill="1" applyBorder="1" applyAlignment="1" applyProtection="1">
      <alignment horizontal="right"/>
      <protection locked="0"/>
    </xf>
    <xf numFmtId="3" fontId="33" fillId="9" borderId="78" xfId="7" applyNumberFormat="1" applyFont="1" applyFill="1" applyBorder="1" applyAlignment="1" applyProtection="1">
      <alignment horizontal="right"/>
      <protection locked="0"/>
    </xf>
    <xf numFmtId="0" fontId="26" fillId="9" borderId="1" xfId="7" applyFont="1" applyFill="1" applyBorder="1" applyAlignment="1">
      <alignment horizontal="center"/>
    </xf>
    <xf numFmtId="0" fontId="26" fillId="9" borderId="2" xfId="7" applyFont="1" applyFill="1" applyBorder="1" applyAlignment="1">
      <alignment horizontal="center"/>
    </xf>
    <xf numFmtId="3" fontId="26" fillId="0" borderId="73" xfId="7" applyNumberFormat="1" applyFont="1" applyBorder="1" applyAlignment="1">
      <alignment horizontal="right"/>
    </xf>
    <xf numFmtId="2" fontId="26" fillId="0" borderId="72" xfId="7" applyNumberFormat="1" applyFont="1" applyBorder="1" applyAlignment="1">
      <alignment horizontal="right"/>
    </xf>
    <xf numFmtId="3" fontId="26" fillId="0" borderId="72" xfId="7" applyNumberFormat="1" applyFont="1" applyBorder="1" applyAlignment="1" applyProtection="1">
      <alignment horizontal="right"/>
      <protection locked="0"/>
    </xf>
    <xf numFmtId="3" fontId="33" fillId="0" borderId="73" xfId="7" applyNumberFormat="1" applyFont="1" applyBorder="1" applyAlignment="1" applyProtection="1">
      <alignment horizontal="right"/>
      <protection locked="0"/>
    </xf>
    <xf numFmtId="3" fontId="33" fillId="0" borderId="72" xfId="7" applyNumberFormat="1" applyFont="1" applyBorder="1" applyAlignment="1" applyProtection="1">
      <alignment horizontal="right"/>
      <protection locked="0"/>
    </xf>
    <xf numFmtId="3" fontId="33" fillId="0" borderId="76" xfId="7" applyNumberFormat="1" applyFont="1" applyBorder="1" applyAlignment="1" applyProtection="1">
      <alignment horizontal="right"/>
      <protection locked="0"/>
    </xf>
    <xf numFmtId="3" fontId="26" fillId="9" borderId="1" xfId="7" applyNumberFormat="1" applyFont="1" applyFill="1" applyBorder="1" applyAlignment="1">
      <alignment horizontal="right"/>
    </xf>
    <xf numFmtId="3" fontId="33" fillId="9" borderId="73" xfId="7" applyNumberFormat="1" applyFont="1" applyFill="1" applyBorder="1" applyAlignment="1">
      <alignment horizontal="right"/>
    </xf>
    <xf numFmtId="3" fontId="33" fillId="9" borderId="72" xfId="7" applyNumberFormat="1" applyFont="1" applyFill="1" applyBorder="1" applyAlignment="1">
      <alignment horizontal="right"/>
    </xf>
    <xf numFmtId="3" fontId="33" fillId="9" borderId="3" xfId="7" applyNumberFormat="1" applyFont="1" applyFill="1" applyBorder="1" applyAlignment="1">
      <alignment horizontal="right"/>
    </xf>
    <xf numFmtId="3" fontId="33" fillId="9" borderId="76" xfId="7" applyNumberFormat="1" applyFont="1" applyFill="1" applyBorder="1" applyAlignment="1">
      <alignment horizontal="right"/>
    </xf>
    <xf numFmtId="3" fontId="26" fillId="9" borderId="73" xfId="7" applyNumberFormat="1" applyFont="1" applyFill="1" applyBorder="1" applyAlignment="1" applyProtection="1">
      <alignment horizontal="right"/>
      <protection locked="0"/>
    </xf>
    <xf numFmtId="3" fontId="33" fillId="9" borderId="3" xfId="7" applyNumberFormat="1" applyFont="1" applyFill="1" applyBorder="1" applyAlignment="1" applyProtection="1">
      <alignment horizontal="right"/>
      <protection locked="0"/>
    </xf>
    <xf numFmtId="3" fontId="31" fillId="9" borderId="1" xfId="7" applyNumberFormat="1" applyFont="1" applyFill="1" applyBorder="1" applyAlignment="1" applyProtection="1">
      <alignment horizontal="right"/>
      <protection locked="0"/>
    </xf>
    <xf numFmtId="2" fontId="31" fillId="9" borderId="72" xfId="7" applyNumberFormat="1" applyFont="1" applyFill="1" applyBorder="1" applyAlignment="1" applyProtection="1">
      <alignment horizontal="right"/>
      <protection locked="0"/>
    </xf>
    <xf numFmtId="3" fontId="23" fillId="9" borderId="72" xfId="7" applyNumberFormat="1" applyFont="1" applyFill="1" applyBorder="1" applyAlignment="1" applyProtection="1">
      <alignment horizontal="right"/>
      <protection locked="0"/>
    </xf>
    <xf numFmtId="3" fontId="23" fillId="9" borderId="76" xfId="7" applyNumberFormat="1" applyFont="1" applyFill="1" applyBorder="1" applyAlignment="1" applyProtection="1">
      <alignment horizontal="right"/>
      <protection locked="0"/>
    </xf>
    <xf numFmtId="3" fontId="23" fillId="9" borderId="73" xfId="7" applyNumberFormat="1" applyFont="1" applyFill="1" applyBorder="1" applyAlignment="1" applyProtection="1">
      <alignment horizontal="right"/>
      <protection locked="0"/>
    </xf>
    <xf numFmtId="3" fontId="31" fillId="9" borderId="72" xfId="7" applyNumberFormat="1" applyFont="1" applyFill="1" applyBorder="1" applyAlignment="1" applyProtection="1">
      <alignment horizontal="right"/>
      <protection locked="0"/>
    </xf>
    <xf numFmtId="166" fontId="26" fillId="9" borderId="1" xfId="7" applyNumberFormat="1" applyFont="1" applyFill="1" applyBorder="1" applyAlignment="1">
      <alignment horizontal="right"/>
    </xf>
    <xf numFmtId="166" fontId="26" fillId="9" borderId="72" xfId="7" applyNumberFormat="1" applyFont="1" applyFill="1" applyBorder="1" applyAlignment="1">
      <alignment horizontal="right"/>
    </xf>
    <xf numFmtId="3" fontId="26" fillId="9" borderId="3" xfId="7" applyNumberFormat="1" applyFont="1" applyFill="1" applyBorder="1" applyAlignment="1">
      <alignment horizontal="right"/>
    </xf>
    <xf numFmtId="167" fontId="26" fillId="9" borderId="72" xfId="7" applyNumberFormat="1" applyFont="1" applyFill="1" applyBorder="1" applyAlignment="1">
      <alignment horizontal="right"/>
    </xf>
    <xf numFmtId="167" fontId="26" fillId="9" borderId="73" xfId="7" applyNumberFormat="1" applyFont="1" applyFill="1" applyBorder="1" applyAlignment="1">
      <alignment horizontal="right"/>
    </xf>
    <xf numFmtId="167" fontId="26" fillId="9" borderId="76" xfId="7" applyNumberFormat="1" applyFont="1" applyFill="1" applyBorder="1" applyAlignment="1">
      <alignment horizontal="right"/>
    </xf>
    <xf numFmtId="167" fontId="26" fillId="9" borderId="7" xfId="7" applyNumberFormat="1" applyFont="1" applyFill="1" applyBorder="1" applyAlignment="1">
      <alignment horizontal="right"/>
    </xf>
    <xf numFmtId="0" fontId="31" fillId="9" borderId="79" xfId="7" applyFont="1" applyFill="1" applyBorder="1" applyAlignment="1">
      <alignment horizontal="right"/>
    </xf>
    <xf numFmtId="4" fontId="31" fillId="9" borderId="76" xfId="7" applyNumberFormat="1" applyFont="1" applyFill="1" applyBorder="1" applyAlignment="1">
      <alignment horizontal="right"/>
    </xf>
    <xf numFmtId="3" fontId="23" fillId="9" borderId="76" xfId="7" applyNumberFormat="1" applyFont="1" applyFill="1" applyBorder="1" applyAlignment="1">
      <alignment horizontal="right"/>
    </xf>
    <xf numFmtId="3" fontId="31" fillId="9" borderId="7" xfId="7" applyNumberFormat="1" applyFont="1" applyFill="1" applyBorder="1" applyAlignment="1">
      <alignment horizontal="right"/>
    </xf>
    <xf numFmtId="3" fontId="26" fillId="0" borderId="1" xfId="7" applyNumberFormat="1" applyFont="1" applyBorder="1" applyAlignment="1">
      <alignment horizontal="right"/>
    </xf>
    <xf numFmtId="4" fontId="26" fillId="0" borderId="72" xfId="7" applyNumberFormat="1" applyFont="1" applyBorder="1" applyAlignment="1">
      <alignment horizontal="right"/>
    </xf>
    <xf numFmtId="3" fontId="33" fillId="0" borderId="72" xfId="7" applyNumberFormat="1" applyFont="1" applyBorder="1" applyAlignment="1">
      <alignment horizontal="right"/>
    </xf>
    <xf numFmtId="3" fontId="33" fillId="0" borderId="3" xfId="7" applyNumberFormat="1" applyFont="1" applyBorder="1" applyAlignment="1">
      <alignment horizontal="right"/>
    </xf>
    <xf numFmtId="3" fontId="33" fillId="0" borderId="76" xfId="7" applyNumberFormat="1" applyFont="1" applyBorder="1" applyAlignment="1">
      <alignment horizontal="right"/>
    </xf>
    <xf numFmtId="3" fontId="33" fillId="0" borderId="73" xfId="7" applyNumberFormat="1" applyFont="1" applyBorder="1" applyAlignment="1">
      <alignment horizontal="right"/>
    </xf>
    <xf numFmtId="4" fontId="26" fillId="9" borderId="72" xfId="7" applyNumberFormat="1" applyFont="1" applyFill="1" applyBorder="1" applyAlignment="1">
      <alignment horizontal="right"/>
    </xf>
    <xf numFmtId="0" fontId="31" fillId="8" borderId="16" xfId="7" applyFont="1" applyFill="1" applyBorder="1"/>
    <xf numFmtId="0" fontId="31" fillId="8" borderId="20" xfId="7" applyFont="1" applyFill="1" applyBorder="1" applyAlignment="1">
      <alignment horizontal="center"/>
    </xf>
    <xf numFmtId="166" fontId="31" fillId="0" borderId="46" xfId="7" applyNumberFormat="1" applyFont="1" applyBorder="1" applyAlignment="1">
      <alignment horizontal="center"/>
    </xf>
    <xf numFmtId="3" fontId="26" fillId="9" borderId="80" xfId="7" applyNumberFormat="1" applyFont="1" applyFill="1" applyBorder="1" applyAlignment="1">
      <alignment horizontal="right"/>
    </xf>
    <xf numFmtId="3" fontId="31" fillId="9" borderId="3" xfId="7" applyNumberFormat="1" applyFont="1" applyFill="1" applyBorder="1" applyAlignment="1" applyProtection="1">
      <alignment horizontal="right"/>
      <protection locked="0"/>
    </xf>
    <xf numFmtId="4" fontId="31" fillId="9" borderId="72" xfId="7" applyNumberFormat="1" applyFont="1" applyFill="1" applyBorder="1" applyAlignment="1" applyProtection="1">
      <alignment horizontal="right"/>
      <protection locked="0"/>
    </xf>
    <xf numFmtId="3" fontId="31" fillId="9" borderId="76" xfId="7" applyNumberFormat="1" applyFont="1" applyFill="1" applyBorder="1" applyAlignment="1" applyProtection="1">
      <alignment horizontal="right"/>
      <protection locked="0"/>
    </xf>
    <xf numFmtId="3" fontId="31" fillId="9" borderId="27" xfId="7" applyNumberFormat="1" applyFont="1" applyFill="1" applyBorder="1" applyAlignment="1" applyProtection="1">
      <alignment horizontal="right"/>
      <protection locked="0"/>
    </xf>
    <xf numFmtId="4" fontId="31" fillId="9" borderId="56" xfId="7" applyNumberFormat="1" applyFont="1" applyFill="1" applyBorder="1" applyAlignment="1" applyProtection="1">
      <alignment horizontal="right"/>
      <protection locked="0"/>
    </xf>
    <xf numFmtId="3" fontId="23" fillId="9" borderId="56" xfId="7" applyNumberFormat="1" applyFont="1" applyFill="1" applyBorder="1" applyAlignment="1" applyProtection="1">
      <alignment horizontal="right"/>
      <protection locked="0"/>
    </xf>
    <xf numFmtId="3" fontId="23" fillId="9" borderId="78" xfId="7" applyNumberFormat="1" applyFont="1" applyFill="1" applyBorder="1" applyAlignment="1" applyProtection="1">
      <alignment horizontal="right"/>
      <protection locked="0"/>
    </xf>
    <xf numFmtId="3" fontId="23" fillId="9" borderId="77" xfId="7" applyNumberFormat="1" applyFont="1" applyFill="1" applyBorder="1" applyAlignment="1" applyProtection="1">
      <alignment horizontal="right"/>
      <protection locked="0"/>
    </xf>
    <xf numFmtId="3" fontId="31" fillId="9" borderId="56" xfId="7" applyNumberFormat="1" applyFont="1" applyFill="1" applyBorder="1" applyAlignment="1" applyProtection="1">
      <alignment horizontal="right"/>
      <protection locked="0"/>
    </xf>
    <xf numFmtId="166" fontId="26" fillId="9" borderId="3" xfId="7" applyNumberFormat="1" applyFont="1" applyFill="1" applyBorder="1" applyAlignment="1">
      <alignment horizontal="right"/>
    </xf>
    <xf numFmtId="0" fontId="31" fillId="8" borderId="1" xfId="7" applyFont="1" applyFill="1" applyBorder="1" applyAlignment="1">
      <alignment horizontal="center"/>
    </xf>
    <xf numFmtId="4" fontId="26" fillId="0" borderId="56" xfId="7" applyNumberFormat="1" applyFont="1" applyBorder="1" applyAlignment="1">
      <alignment horizontal="right"/>
    </xf>
    <xf numFmtId="3" fontId="33" fillId="0" borderId="56" xfId="7" applyNumberFormat="1" applyFont="1" applyBorder="1" applyAlignment="1">
      <alignment horizontal="right"/>
    </xf>
    <xf numFmtId="3" fontId="33" fillId="0" borderId="27" xfId="7" applyNumberFormat="1" applyFont="1" applyBorder="1" applyAlignment="1">
      <alignment horizontal="right"/>
    </xf>
    <xf numFmtId="3" fontId="33" fillId="0" borderId="78" xfId="7" applyNumberFormat="1" applyFont="1" applyBorder="1" applyAlignment="1">
      <alignment horizontal="right"/>
    </xf>
    <xf numFmtId="3" fontId="33" fillId="0" borderId="77" xfId="7" applyNumberFormat="1" applyFont="1" applyBorder="1" applyAlignment="1">
      <alignment horizontal="right"/>
    </xf>
    <xf numFmtId="0" fontId="31" fillId="9" borderId="73" xfId="7" applyFont="1" applyFill="1" applyBorder="1" applyAlignment="1">
      <alignment horizontal="right"/>
    </xf>
    <xf numFmtId="3" fontId="26" fillId="0" borderId="27" xfId="7" applyNumberFormat="1" applyFont="1" applyBorder="1" applyAlignment="1">
      <alignment horizontal="right"/>
    </xf>
    <xf numFmtId="166" fontId="31" fillId="0" borderId="44" xfId="7" applyNumberFormat="1" applyFont="1" applyBorder="1" applyAlignment="1">
      <alignment horizontal="center"/>
    </xf>
    <xf numFmtId="3" fontId="26" fillId="8" borderId="7" xfId="7" applyNumberFormat="1" applyFont="1" applyFill="1" applyBorder="1" applyAlignment="1">
      <alignment horizontal="center"/>
    </xf>
    <xf numFmtId="3" fontId="31" fillId="8" borderId="7" xfId="7" applyNumberFormat="1" applyFont="1" applyFill="1" applyBorder="1" applyAlignment="1">
      <alignment horizontal="center"/>
    </xf>
    <xf numFmtId="3" fontId="31" fillId="8" borderId="24" xfId="7" applyNumberFormat="1" applyFont="1" applyFill="1" applyBorder="1" applyAlignment="1">
      <alignment horizontal="center"/>
    </xf>
    <xf numFmtId="0" fontId="31" fillId="8" borderId="16" xfId="7" applyFont="1" applyFill="1" applyBorder="1" applyAlignment="1">
      <alignment horizontal="center"/>
    </xf>
    <xf numFmtId="0" fontId="31" fillId="8" borderId="18" xfId="7" applyFont="1" applyFill="1" applyBorder="1" applyAlignment="1">
      <alignment horizontal="center"/>
    </xf>
    <xf numFmtId="0" fontId="31" fillId="8" borderId="21" xfId="7" applyFont="1" applyFill="1" applyBorder="1" applyAlignment="1">
      <alignment horizontal="center"/>
    </xf>
    <xf numFmtId="3" fontId="31" fillId="9" borderId="24" xfId="7" applyNumberFormat="1" applyFont="1" applyFill="1" applyBorder="1" applyAlignment="1">
      <alignment horizontal="right"/>
    </xf>
    <xf numFmtId="0" fontId="23" fillId="0" borderId="0" xfId="7" applyFont="1" applyBorder="1" applyAlignment="1">
      <alignment horizontal="right"/>
    </xf>
    <xf numFmtId="3" fontId="26" fillId="9" borderId="79" xfId="7" applyNumberFormat="1" applyFont="1" applyFill="1" applyBorder="1" applyAlignment="1">
      <alignment horizontal="right"/>
    </xf>
    <xf numFmtId="0" fontId="14" fillId="0" borderId="0" xfId="7" applyFont="1" applyAlignment="1">
      <alignment horizontal="right"/>
    </xf>
    <xf numFmtId="0" fontId="3" fillId="0" borderId="0" xfId="7" applyAlignment="1">
      <alignment horizontal="right"/>
    </xf>
    <xf numFmtId="3" fontId="5" fillId="3" borderId="24" xfId="7" applyNumberFormat="1" applyFont="1" applyFill="1" applyBorder="1" applyAlignment="1">
      <alignment horizontal="center"/>
    </xf>
    <xf numFmtId="0" fontId="3" fillId="0" borderId="25" xfId="7" applyBorder="1"/>
    <xf numFmtId="0" fontId="3" fillId="0" borderId="26" xfId="7" applyBorder="1"/>
    <xf numFmtId="0" fontId="18" fillId="5" borderId="24" xfId="7" applyFont="1" applyFill="1" applyBorder="1" applyAlignment="1">
      <alignment horizontal="left" vertical="center" indent="1"/>
    </xf>
    <xf numFmtId="0" fontId="17" fillId="5" borderId="25" xfId="0" applyFont="1" applyFill="1" applyBorder="1" applyAlignment="1">
      <alignment horizontal="left" vertical="center" indent="1"/>
    </xf>
    <xf numFmtId="0" fontId="17" fillId="5" borderId="26" xfId="0" applyFont="1" applyFill="1" applyBorder="1" applyAlignment="1">
      <alignment horizontal="left" vertical="center" indent="1"/>
    </xf>
    <xf numFmtId="0" fontId="4" fillId="0" borderId="25" xfId="7" applyFont="1" applyBorder="1"/>
    <xf numFmtId="0" fontId="4" fillId="0" borderId="26" xfId="7" applyFont="1" applyBorder="1"/>
    <xf numFmtId="0" fontId="0" fillId="0" borderId="0" xfId="0"/>
    <xf numFmtId="0" fontId="30" fillId="8" borderId="38" xfId="7" applyFont="1" applyFill="1" applyBorder="1" applyAlignment="1">
      <alignment horizontal="left" vertical="center" indent="1"/>
    </xf>
    <xf numFmtId="3" fontId="26" fillId="8" borderId="54" xfId="7" applyNumberFormat="1" applyFont="1" applyFill="1" applyBorder="1" applyAlignment="1">
      <alignment horizontal="center"/>
    </xf>
    <xf numFmtId="3" fontId="26" fillId="8" borderId="52" xfId="7" applyNumberFormat="1" applyFont="1" applyFill="1" applyBorder="1" applyAlignment="1">
      <alignment horizontal="center"/>
    </xf>
    <xf numFmtId="3" fontId="26" fillId="8" borderId="55" xfId="7" applyNumberFormat="1" applyFont="1" applyFill="1" applyBorder="1" applyAlignment="1">
      <alignment horizontal="center"/>
    </xf>
    <xf numFmtId="0" fontId="30" fillId="8" borderId="58" xfId="7" applyFont="1" applyFill="1" applyBorder="1" applyAlignment="1">
      <alignment horizontal="left" vertical="center" indent="1"/>
    </xf>
    <xf numFmtId="0" fontId="30" fillId="8" borderId="52" xfId="7" applyFont="1" applyFill="1" applyBorder="1" applyAlignment="1">
      <alignment horizontal="left" vertical="center" indent="1"/>
    </xf>
    <xf numFmtId="0" fontId="30" fillId="8" borderId="55" xfId="7" applyFont="1" applyFill="1" applyBorder="1" applyAlignment="1">
      <alignment horizontal="left" vertical="center" indent="1"/>
    </xf>
    <xf numFmtId="3" fontId="26" fillId="8" borderId="66" xfId="7" applyNumberFormat="1" applyFont="1" applyFill="1" applyBorder="1" applyAlignment="1">
      <alignment horizontal="center"/>
    </xf>
    <xf numFmtId="3" fontId="26" fillId="8" borderId="65" xfId="7" applyNumberFormat="1" applyFont="1" applyFill="1" applyBorder="1" applyAlignment="1">
      <alignment horizontal="center"/>
    </xf>
    <xf numFmtId="3" fontId="26" fillId="8" borderId="69" xfId="7" applyNumberFormat="1" applyFont="1" applyFill="1" applyBorder="1" applyAlignment="1">
      <alignment horizontal="center"/>
    </xf>
  </cellXfs>
  <cellStyles count="8">
    <cellStyle name="Čárka 2" xfId="3" xr:uid="{00000000-0005-0000-0000-000000000000}"/>
    <cellStyle name="Normální" xfId="0" builtinId="0"/>
    <cellStyle name="Normální 2" xfId="1" xr:uid="{00000000-0005-0000-0000-000002000000}"/>
    <cellStyle name="Normální 2 2" xfId="2" xr:uid="{00000000-0005-0000-0000-000003000000}"/>
    <cellStyle name="Normální 3" xfId="4" xr:uid="{00000000-0005-0000-0000-000004000000}"/>
    <cellStyle name="Normální 4" xfId="5" xr:uid="{00000000-0005-0000-0000-000005000000}"/>
    <cellStyle name="Normální 5" xfId="7" xr:uid="{00000000-0005-0000-0000-000006000000}"/>
    <cellStyle name="Procenta 2" xfId="6" xr:uid="{00000000-0005-0000-0000-000007000000}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zoomScaleNormal="100" workbookViewId="0">
      <selection activeCell="R1" sqref="R1"/>
    </sheetView>
  </sheetViews>
  <sheetFormatPr defaultColWidth="8.77734375" defaultRowHeight="13.2"/>
  <cols>
    <col min="1" max="1" width="37.77734375" style="26" customWidth="1"/>
    <col min="2" max="2" width="7.2187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77734375" style="2" customWidth="1"/>
    <col min="8" max="10" width="9.21875" style="2" customWidth="1"/>
    <col min="11" max="11" width="12" style="1" customWidth="1"/>
    <col min="12" max="12" width="8.77734375" style="1"/>
    <col min="13" max="13" width="11.77734375" style="1" customWidth="1"/>
    <col min="14" max="14" width="12.5546875" style="1" customWidth="1"/>
    <col min="15" max="15" width="11.77734375" style="1" customWidth="1"/>
    <col min="16" max="16" width="12" style="1" customWidth="1"/>
    <col min="17" max="16384" width="8.77734375" style="1"/>
  </cols>
  <sheetData>
    <row r="1" spans="1:16" ht="24" customHeight="1">
      <c r="A1" s="465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21.75" customHeight="1">
      <c r="A4" s="28"/>
      <c r="F4" s="14"/>
      <c r="G4" s="14"/>
    </row>
    <row r="5" spans="1:16">
      <c r="A5" s="29"/>
      <c r="F5" s="14"/>
      <c r="G5" s="14"/>
    </row>
    <row r="6" spans="1:16" ht="6" customHeight="1" thickBot="1">
      <c r="F6" s="14"/>
      <c r="G6" s="14"/>
    </row>
    <row r="7" spans="1:16" ht="24.75" customHeight="1" thickBot="1">
      <c r="A7" s="30" t="s">
        <v>60</v>
      </c>
      <c r="B7" s="15"/>
      <c r="C7" s="470" t="s">
        <v>76</v>
      </c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2"/>
    </row>
    <row r="8" spans="1:16" ht="23.25" customHeight="1" thickBot="1">
      <c r="A8" s="29" t="s">
        <v>59</v>
      </c>
      <c r="F8" s="14"/>
      <c r="G8" s="14"/>
    </row>
    <row r="9" spans="1:16" ht="13.8" thickBot="1">
      <c r="A9" s="153" t="s">
        <v>52</v>
      </c>
      <c r="B9" s="154" t="s">
        <v>77</v>
      </c>
      <c r="C9" s="70" t="s">
        <v>3</v>
      </c>
      <c r="D9" s="97" t="s">
        <v>58</v>
      </c>
      <c r="E9" s="98" t="s">
        <v>57</v>
      </c>
      <c r="F9" s="467" t="s">
        <v>56</v>
      </c>
      <c r="G9" s="468"/>
      <c r="H9" s="468"/>
      <c r="I9" s="469"/>
      <c r="J9" s="13" t="s">
        <v>69</v>
      </c>
      <c r="K9" s="12" t="s">
        <v>55</v>
      </c>
      <c r="M9" s="41" t="s">
        <v>53</v>
      </c>
      <c r="N9" s="41" t="s">
        <v>54</v>
      </c>
      <c r="O9" s="41" t="s">
        <v>53</v>
      </c>
    </row>
    <row r="10" spans="1:16" ht="13.8" thickBot="1">
      <c r="A10" s="31"/>
      <c r="B10" s="155"/>
      <c r="C10" s="71" t="s">
        <v>68</v>
      </c>
      <c r="D10" s="99">
        <v>2025</v>
      </c>
      <c r="E10" s="100">
        <v>2025</v>
      </c>
      <c r="F10" s="11" t="s">
        <v>51</v>
      </c>
      <c r="G10" s="43" t="s">
        <v>50</v>
      </c>
      <c r="H10" s="43" t="s">
        <v>49</v>
      </c>
      <c r="I10" s="44" t="s">
        <v>48</v>
      </c>
      <c r="J10" s="10" t="s">
        <v>8</v>
      </c>
      <c r="K10" s="9" t="s">
        <v>47</v>
      </c>
      <c r="M10" s="45" t="s">
        <v>64</v>
      </c>
      <c r="N10" s="42" t="s">
        <v>65</v>
      </c>
      <c r="O10" s="42" t="s">
        <v>46</v>
      </c>
    </row>
    <row r="11" spans="1:16">
      <c r="A11" s="32" t="s">
        <v>45</v>
      </c>
      <c r="B11" s="46"/>
      <c r="C11" s="124">
        <v>18</v>
      </c>
      <c r="D11" s="101">
        <v>17</v>
      </c>
      <c r="E11" s="95">
        <v>17</v>
      </c>
      <c r="F11" s="143">
        <v>18</v>
      </c>
      <c r="G11" s="72">
        <f t="shared" ref="G11:H13" si="0">M11</f>
        <v>18</v>
      </c>
      <c r="H11" s="73">
        <f t="shared" si="0"/>
        <v>17</v>
      </c>
      <c r="I11" s="74"/>
      <c r="J11" s="107" t="s">
        <v>4</v>
      </c>
      <c r="K11" s="111" t="s">
        <v>4</v>
      </c>
      <c r="L11" s="48"/>
      <c r="M11" s="157">
        <v>18</v>
      </c>
      <c r="N11" s="174">
        <v>17</v>
      </c>
      <c r="O11" s="85"/>
    </row>
    <row r="12" spans="1:16" ht="13.8" thickBot="1">
      <c r="A12" s="33" t="s">
        <v>44</v>
      </c>
      <c r="B12" s="49"/>
      <c r="C12" s="125">
        <v>18</v>
      </c>
      <c r="D12" s="156">
        <v>17</v>
      </c>
      <c r="E12" s="96">
        <v>17</v>
      </c>
      <c r="F12" s="144">
        <v>18</v>
      </c>
      <c r="G12" s="75">
        <f t="shared" si="0"/>
        <v>18</v>
      </c>
      <c r="H12" s="76">
        <f t="shared" si="0"/>
        <v>17</v>
      </c>
      <c r="I12" s="75"/>
      <c r="J12" s="108"/>
      <c r="K12" s="59" t="s">
        <v>4</v>
      </c>
      <c r="L12" s="48"/>
      <c r="M12" s="158">
        <v>18</v>
      </c>
      <c r="N12" s="175">
        <v>17</v>
      </c>
      <c r="O12" s="152"/>
    </row>
    <row r="13" spans="1:16">
      <c r="A13" s="34" t="s">
        <v>62</v>
      </c>
      <c r="B13" s="50"/>
      <c r="C13" s="126">
        <v>23876</v>
      </c>
      <c r="D13" s="101" t="s">
        <v>4</v>
      </c>
      <c r="E13" s="101" t="s">
        <v>4</v>
      </c>
      <c r="F13" s="132">
        <v>24463</v>
      </c>
      <c r="G13" s="77">
        <f t="shared" si="0"/>
        <v>24166</v>
      </c>
      <c r="H13" s="78">
        <f t="shared" si="0"/>
        <v>24214</v>
      </c>
      <c r="I13" s="77"/>
      <c r="J13" s="104" t="s">
        <v>4</v>
      </c>
      <c r="K13" s="6" t="s">
        <v>4</v>
      </c>
      <c r="L13" s="48"/>
      <c r="M13" s="159">
        <v>24166</v>
      </c>
      <c r="N13" s="176">
        <v>24214</v>
      </c>
      <c r="O13" s="86"/>
    </row>
    <row r="14" spans="1:16">
      <c r="A14" s="35" t="s">
        <v>63</v>
      </c>
      <c r="B14" s="50"/>
      <c r="C14" s="126">
        <v>13643</v>
      </c>
      <c r="D14" s="102" t="s">
        <v>4</v>
      </c>
      <c r="E14" s="102" t="s">
        <v>4</v>
      </c>
      <c r="F14" s="130">
        <v>14177</v>
      </c>
      <c r="G14" s="77">
        <f t="shared" ref="G14:G17" si="1">M14</f>
        <v>14188</v>
      </c>
      <c r="H14" s="78">
        <f t="shared" ref="H14:H23" si="2">N14</f>
        <v>14582</v>
      </c>
      <c r="I14" s="77"/>
      <c r="J14" s="104" t="s">
        <v>4</v>
      </c>
      <c r="K14" s="6" t="s">
        <v>4</v>
      </c>
      <c r="L14" s="48"/>
      <c r="M14" s="160">
        <v>14188</v>
      </c>
      <c r="N14" s="176">
        <v>14582</v>
      </c>
      <c r="O14" s="86"/>
    </row>
    <row r="15" spans="1:16">
      <c r="A15" s="35" t="s">
        <v>43</v>
      </c>
      <c r="B15" s="50" t="s">
        <v>42</v>
      </c>
      <c r="C15" s="126">
        <v>638</v>
      </c>
      <c r="D15" s="102" t="s">
        <v>4</v>
      </c>
      <c r="E15" s="102" t="s">
        <v>4</v>
      </c>
      <c r="F15" s="130">
        <v>655</v>
      </c>
      <c r="G15" s="77">
        <f t="shared" si="1"/>
        <v>625</v>
      </c>
      <c r="H15" s="78">
        <f t="shared" si="2"/>
        <v>568</v>
      </c>
      <c r="I15" s="77"/>
      <c r="J15" s="104" t="s">
        <v>4</v>
      </c>
      <c r="K15" s="6" t="s">
        <v>4</v>
      </c>
      <c r="L15" s="48"/>
      <c r="M15" s="160">
        <v>625</v>
      </c>
      <c r="N15" s="176">
        <v>568</v>
      </c>
      <c r="O15" s="86"/>
    </row>
    <row r="16" spans="1:16">
      <c r="A16" s="35" t="s">
        <v>41</v>
      </c>
      <c r="B16" s="50" t="s">
        <v>4</v>
      </c>
      <c r="C16" s="126">
        <v>818</v>
      </c>
      <c r="D16" s="102" t="s">
        <v>4</v>
      </c>
      <c r="E16" s="102" t="s">
        <v>4</v>
      </c>
      <c r="F16" s="130">
        <v>17021</v>
      </c>
      <c r="G16" s="77">
        <f t="shared" si="1"/>
        <v>11768</v>
      </c>
      <c r="H16" s="78">
        <f t="shared" si="2"/>
        <v>5974</v>
      </c>
      <c r="I16" s="77"/>
      <c r="J16" s="104" t="s">
        <v>4</v>
      </c>
      <c r="K16" s="6" t="s">
        <v>4</v>
      </c>
      <c r="L16" s="48"/>
      <c r="M16" s="160">
        <v>11768</v>
      </c>
      <c r="N16" s="176">
        <v>5974</v>
      </c>
      <c r="O16" s="86"/>
    </row>
    <row r="17" spans="1:15" ht="13.8" thickBot="1">
      <c r="A17" s="32" t="s">
        <v>40</v>
      </c>
      <c r="B17" s="51" t="s">
        <v>39</v>
      </c>
      <c r="C17" s="127">
        <v>8966</v>
      </c>
      <c r="D17" s="103" t="s">
        <v>4</v>
      </c>
      <c r="E17" s="103" t="s">
        <v>4</v>
      </c>
      <c r="F17" s="145">
        <v>10099</v>
      </c>
      <c r="G17" s="77">
        <f t="shared" si="1"/>
        <v>10436</v>
      </c>
      <c r="H17" s="78">
        <f t="shared" si="2"/>
        <v>12165</v>
      </c>
      <c r="I17" s="80"/>
      <c r="J17" s="109" t="s">
        <v>4</v>
      </c>
      <c r="K17" s="7" t="s">
        <v>4</v>
      </c>
      <c r="L17" s="48"/>
      <c r="M17" s="161">
        <v>10436</v>
      </c>
      <c r="N17" s="177">
        <v>12165</v>
      </c>
      <c r="O17" s="87"/>
    </row>
    <row r="18" spans="1:15" ht="13.8" thickBot="1">
      <c r="A18" s="36" t="s">
        <v>38</v>
      </c>
      <c r="B18" s="25"/>
      <c r="C18" s="52">
        <f>C13-C14+C15+C16+C17</f>
        <v>20655</v>
      </c>
      <c r="D18" s="52" t="s">
        <v>4</v>
      </c>
      <c r="E18" s="52" t="s">
        <v>4</v>
      </c>
      <c r="F18" s="21">
        <f>F13-F14+F15+F16+F17</f>
        <v>38061</v>
      </c>
      <c r="G18" s="22">
        <f>G13-G14+G15+G16+G17</f>
        <v>32807</v>
      </c>
      <c r="H18" s="163">
        <f t="shared" ref="H18:I18" si="3">H13-H14+H15+H16+H17</f>
        <v>28339</v>
      </c>
      <c r="I18" s="22">
        <f t="shared" si="3"/>
        <v>0</v>
      </c>
      <c r="J18" s="61" t="s">
        <v>4</v>
      </c>
      <c r="K18" s="8" t="s">
        <v>4</v>
      </c>
      <c r="L18" s="48"/>
      <c r="M18" s="134">
        <f>M13-M14+M15+M16+M17</f>
        <v>32807</v>
      </c>
      <c r="N18" s="134">
        <f t="shared" ref="N18:O18" si="4">N13-N14+N15+N16+N17</f>
        <v>28339</v>
      </c>
      <c r="O18" s="134">
        <f t="shared" si="4"/>
        <v>0</v>
      </c>
    </row>
    <row r="19" spans="1:15">
      <c r="A19" s="32" t="s">
        <v>66</v>
      </c>
      <c r="B19" s="53" t="s">
        <v>67</v>
      </c>
      <c r="C19" s="127">
        <v>10233</v>
      </c>
      <c r="D19" s="101" t="s">
        <v>4</v>
      </c>
      <c r="E19" s="101" t="s">
        <v>4</v>
      </c>
      <c r="F19" s="145">
        <v>9767</v>
      </c>
      <c r="G19" s="72">
        <f>M19</f>
        <v>9978</v>
      </c>
      <c r="H19" s="78">
        <f t="shared" si="2"/>
        <v>9632</v>
      </c>
      <c r="I19" s="81"/>
      <c r="J19" s="109" t="s">
        <v>4</v>
      </c>
      <c r="K19" s="7" t="s">
        <v>4</v>
      </c>
      <c r="L19" s="48"/>
      <c r="M19" s="162">
        <v>9978</v>
      </c>
      <c r="N19" s="177">
        <v>9632</v>
      </c>
      <c r="O19" s="87"/>
    </row>
    <row r="20" spans="1:15">
      <c r="A20" s="35" t="s">
        <v>37</v>
      </c>
      <c r="B20" s="50" t="s">
        <v>36</v>
      </c>
      <c r="C20" s="126">
        <v>8212</v>
      </c>
      <c r="D20" s="102" t="s">
        <v>4</v>
      </c>
      <c r="E20" s="102" t="s">
        <v>4</v>
      </c>
      <c r="F20" s="130">
        <v>8245</v>
      </c>
      <c r="G20" s="77">
        <f>M20</f>
        <v>7803</v>
      </c>
      <c r="H20" s="78">
        <f t="shared" si="2"/>
        <v>7992</v>
      </c>
      <c r="I20" s="77"/>
      <c r="J20" s="104" t="s">
        <v>4</v>
      </c>
      <c r="K20" s="6" t="s">
        <v>4</v>
      </c>
      <c r="L20" s="48"/>
      <c r="M20" s="160">
        <v>7803</v>
      </c>
      <c r="N20" s="176">
        <v>7992</v>
      </c>
      <c r="O20" s="86"/>
    </row>
    <row r="21" spans="1:15">
      <c r="A21" s="35" t="s">
        <v>35</v>
      </c>
      <c r="B21" s="50" t="s">
        <v>4</v>
      </c>
      <c r="C21" s="126">
        <v>0</v>
      </c>
      <c r="D21" s="102" t="s">
        <v>4</v>
      </c>
      <c r="E21" s="102" t="s">
        <v>4</v>
      </c>
      <c r="F21" s="130">
        <v>0</v>
      </c>
      <c r="G21" s="77">
        <f t="shared" ref="G21:G23" si="5">M21</f>
        <v>0</v>
      </c>
      <c r="H21" s="78">
        <f t="shared" si="2"/>
        <v>0</v>
      </c>
      <c r="I21" s="77"/>
      <c r="J21" s="104" t="s">
        <v>4</v>
      </c>
      <c r="K21" s="6" t="s">
        <v>4</v>
      </c>
      <c r="L21" s="48"/>
      <c r="M21" s="160">
        <v>0</v>
      </c>
      <c r="N21" s="176">
        <v>0</v>
      </c>
      <c r="O21" s="86"/>
    </row>
    <row r="22" spans="1:15">
      <c r="A22" s="35" t="s">
        <v>34</v>
      </c>
      <c r="B22" s="50" t="s">
        <v>4</v>
      </c>
      <c r="C22" s="126">
        <v>2062</v>
      </c>
      <c r="D22" s="102" t="s">
        <v>4</v>
      </c>
      <c r="E22" s="102" t="s">
        <v>4</v>
      </c>
      <c r="F22" s="130">
        <v>19007</v>
      </c>
      <c r="G22" s="77">
        <f t="shared" si="5"/>
        <v>12982</v>
      </c>
      <c r="H22" s="78">
        <f t="shared" si="2"/>
        <v>8342</v>
      </c>
      <c r="I22" s="77"/>
      <c r="J22" s="104" t="s">
        <v>4</v>
      </c>
      <c r="K22" s="6" t="s">
        <v>4</v>
      </c>
      <c r="L22" s="48"/>
      <c r="M22" s="160">
        <v>12982</v>
      </c>
      <c r="N22" s="176">
        <v>8342</v>
      </c>
      <c r="O22" s="86"/>
    </row>
    <row r="23" spans="1:15" ht="13.8" thickBot="1">
      <c r="A23" s="33" t="s">
        <v>33</v>
      </c>
      <c r="B23" s="54" t="s">
        <v>4</v>
      </c>
      <c r="C23" s="128">
        <v>0</v>
      </c>
      <c r="D23" s="103" t="s">
        <v>4</v>
      </c>
      <c r="E23" s="103" t="s">
        <v>4</v>
      </c>
      <c r="F23" s="133">
        <v>0</v>
      </c>
      <c r="G23" s="80">
        <f t="shared" si="5"/>
        <v>0</v>
      </c>
      <c r="H23" s="79">
        <f t="shared" si="2"/>
        <v>0</v>
      </c>
      <c r="I23" s="80"/>
      <c r="J23" s="110" t="s">
        <v>4</v>
      </c>
      <c r="K23" s="5" t="s">
        <v>4</v>
      </c>
      <c r="L23" s="48"/>
      <c r="M23" s="140">
        <v>0</v>
      </c>
      <c r="N23" s="178">
        <v>0</v>
      </c>
      <c r="O23" s="88"/>
    </row>
    <row r="24" spans="1:15">
      <c r="A24" s="37" t="s">
        <v>32</v>
      </c>
      <c r="B24" s="55" t="s">
        <v>4</v>
      </c>
      <c r="C24" s="129">
        <f>22400+570+1390</f>
        <v>24360</v>
      </c>
      <c r="D24" s="118">
        <v>24494</v>
      </c>
      <c r="E24" s="89">
        <f>E26+1890</f>
        <v>25097</v>
      </c>
      <c r="F24" s="118">
        <v>6200</v>
      </c>
      <c r="G24" s="164">
        <f>M24-F24</f>
        <v>5945</v>
      </c>
      <c r="H24" s="149">
        <f>N24-M24</f>
        <v>6200</v>
      </c>
      <c r="I24" s="170"/>
      <c r="J24" s="67">
        <f t="shared" ref="J24:J47" si="6">SUM(F24:I24)</f>
        <v>18345</v>
      </c>
      <c r="K24" s="112">
        <f>IF(E24=0,"x",(J24/E24*100))</f>
        <v>73.09638602223373</v>
      </c>
      <c r="L24" s="48"/>
      <c r="M24" s="159">
        <f>11302+148+1+694</f>
        <v>12145</v>
      </c>
      <c r="N24" s="179">
        <v>18345</v>
      </c>
      <c r="O24" s="135"/>
    </row>
    <row r="25" spans="1:15">
      <c r="A25" s="35" t="s">
        <v>31</v>
      </c>
      <c r="B25" s="56" t="s">
        <v>4</v>
      </c>
      <c r="C25" s="130">
        <v>2455</v>
      </c>
      <c r="D25" s="119">
        <v>0</v>
      </c>
      <c r="E25" s="90">
        <v>0</v>
      </c>
      <c r="F25" s="119">
        <v>0</v>
      </c>
      <c r="G25" s="165">
        <f t="shared" ref="G25:G42" si="7">M25-F25</f>
        <v>0</v>
      </c>
      <c r="H25" s="150">
        <f t="shared" ref="H25:H42" si="8">N25-M25</f>
        <v>0</v>
      </c>
      <c r="I25" s="171"/>
      <c r="J25" s="104">
        <f t="shared" si="6"/>
        <v>0</v>
      </c>
      <c r="K25" s="113" t="str">
        <f>IF(E25=0,"x",(J25/E25)*100)</f>
        <v>x</v>
      </c>
      <c r="L25" s="48"/>
      <c r="M25" s="160">
        <v>0</v>
      </c>
      <c r="N25" s="176">
        <v>0</v>
      </c>
      <c r="O25" s="136"/>
    </row>
    <row r="26" spans="1:15" ht="13.8" thickBot="1">
      <c r="A26" s="33" t="s">
        <v>30</v>
      </c>
      <c r="B26" s="57">
        <v>672</v>
      </c>
      <c r="C26" s="131">
        <v>19945</v>
      </c>
      <c r="D26" s="120">
        <f>24494-1890</f>
        <v>22604</v>
      </c>
      <c r="E26" s="91">
        <f>22604+603</f>
        <v>23207</v>
      </c>
      <c r="F26" s="146">
        <v>5852</v>
      </c>
      <c r="G26" s="166">
        <f t="shared" si="7"/>
        <v>5453</v>
      </c>
      <c r="H26" s="151">
        <f t="shared" si="8"/>
        <v>5997</v>
      </c>
      <c r="I26" s="172"/>
      <c r="J26" s="105">
        <f t="shared" si="6"/>
        <v>17302</v>
      </c>
      <c r="K26" s="114">
        <f t="shared" ref="K26" si="9">IF(E26=0,"x",(J26/E26*100))</f>
        <v>74.555091136295076</v>
      </c>
      <c r="L26" s="48"/>
      <c r="M26" s="161">
        <v>11305</v>
      </c>
      <c r="N26" s="180">
        <f>18345-1043</f>
        <v>17302</v>
      </c>
      <c r="O26" s="137"/>
    </row>
    <row r="27" spans="1:15">
      <c r="A27" s="34" t="s">
        <v>6</v>
      </c>
      <c r="B27" s="55">
        <v>501</v>
      </c>
      <c r="C27" s="132">
        <v>1382</v>
      </c>
      <c r="D27" s="121">
        <v>1385</v>
      </c>
      <c r="E27" s="92">
        <v>1385</v>
      </c>
      <c r="F27" s="121">
        <v>304</v>
      </c>
      <c r="G27" s="167">
        <f t="shared" si="7"/>
        <v>338</v>
      </c>
      <c r="H27" s="82">
        <f t="shared" si="8"/>
        <v>392</v>
      </c>
      <c r="I27" s="81"/>
      <c r="J27" s="67">
        <f t="shared" si="6"/>
        <v>1034</v>
      </c>
      <c r="K27" s="117">
        <f t="shared" ref="K27:K38" si="10">IF(E27=0,"x",(J27/E27)*100)</f>
        <v>74.657039711191331</v>
      </c>
      <c r="L27" s="48"/>
      <c r="M27" s="162">
        <v>642</v>
      </c>
      <c r="N27" s="181">
        <v>1034</v>
      </c>
      <c r="O27" s="138"/>
    </row>
    <row r="28" spans="1:15">
      <c r="A28" s="35" t="s">
        <v>29</v>
      </c>
      <c r="B28" s="56">
        <v>502</v>
      </c>
      <c r="C28" s="130">
        <v>1291</v>
      </c>
      <c r="D28" s="122">
        <v>1276</v>
      </c>
      <c r="E28" s="93">
        <v>1276</v>
      </c>
      <c r="F28" s="122">
        <v>514</v>
      </c>
      <c r="G28" s="168">
        <f t="shared" si="7"/>
        <v>281</v>
      </c>
      <c r="H28" s="78">
        <f t="shared" si="8"/>
        <v>278</v>
      </c>
      <c r="I28" s="77"/>
      <c r="J28" s="104">
        <f t="shared" si="6"/>
        <v>1073</v>
      </c>
      <c r="K28" s="113">
        <f t="shared" si="10"/>
        <v>84.090909090909093</v>
      </c>
      <c r="L28" s="48"/>
      <c r="M28" s="160">
        <v>795</v>
      </c>
      <c r="N28" s="176">
        <v>1073</v>
      </c>
      <c r="O28" s="136"/>
    </row>
    <row r="29" spans="1:15">
      <c r="A29" s="35" t="s">
        <v>5</v>
      </c>
      <c r="B29" s="56">
        <v>504</v>
      </c>
      <c r="C29" s="130">
        <v>178</v>
      </c>
      <c r="D29" s="122">
        <v>228</v>
      </c>
      <c r="E29" s="93">
        <v>228</v>
      </c>
      <c r="F29" s="122">
        <v>47</v>
      </c>
      <c r="G29" s="168">
        <f t="shared" si="7"/>
        <v>62</v>
      </c>
      <c r="H29" s="78">
        <f t="shared" si="8"/>
        <v>92</v>
      </c>
      <c r="I29" s="77"/>
      <c r="J29" s="104">
        <f t="shared" si="6"/>
        <v>201</v>
      </c>
      <c r="K29" s="113">
        <f t="shared" si="10"/>
        <v>88.157894736842096</v>
      </c>
      <c r="L29" s="48"/>
      <c r="M29" s="160">
        <v>109</v>
      </c>
      <c r="N29" s="176">
        <v>201</v>
      </c>
      <c r="O29" s="136"/>
    </row>
    <row r="30" spans="1:15">
      <c r="A30" s="35" t="s">
        <v>0</v>
      </c>
      <c r="B30" s="56">
        <v>511</v>
      </c>
      <c r="C30" s="130">
        <v>463</v>
      </c>
      <c r="D30" s="122">
        <v>990</v>
      </c>
      <c r="E30" s="93">
        <v>990</v>
      </c>
      <c r="F30" s="122">
        <v>123</v>
      </c>
      <c r="G30" s="168">
        <f t="shared" si="7"/>
        <v>32</v>
      </c>
      <c r="H30" s="78">
        <f t="shared" si="8"/>
        <v>46</v>
      </c>
      <c r="I30" s="77"/>
      <c r="J30" s="104">
        <f t="shared" si="6"/>
        <v>201</v>
      </c>
      <c r="K30" s="113">
        <f t="shared" si="10"/>
        <v>20.303030303030305</v>
      </c>
      <c r="L30" s="48"/>
      <c r="M30" s="160">
        <v>155</v>
      </c>
      <c r="N30" s="176">
        <v>201</v>
      </c>
      <c r="O30" s="136"/>
    </row>
    <row r="31" spans="1:15">
      <c r="A31" s="35" t="s">
        <v>1</v>
      </c>
      <c r="B31" s="56">
        <v>518</v>
      </c>
      <c r="C31" s="130">
        <v>6532</v>
      </c>
      <c r="D31" s="122">
        <v>8648</v>
      </c>
      <c r="E31" s="93">
        <f>8648+25-53</f>
        <v>8620</v>
      </c>
      <c r="F31" s="122">
        <v>1333</v>
      </c>
      <c r="G31" s="168">
        <f t="shared" si="7"/>
        <v>767</v>
      </c>
      <c r="H31" s="78">
        <f t="shared" si="8"/>
        <v>2180</v>
      </c>
      <c r="I31" s="77"/>
      <c r="J31" s="104">
        <f t="shared" si="6"/>
        <v>4280</v>
      </c>
      <c r="K31" s="113">
        <f t="shared" si="10"/>
        <v>49.651972157772626</v>
      </c>
      <c r="L31" s="48"/>
      <c r="M31" s="160">
        <v>2100</v>
      </c>
      <c r="N31" s="176">
        <v>4280</v>
      </c>
      <c r="O31" s="136"/>
    </row>
    <row r="32" spans="1:15">
      <c r="A32" s="35" t="s">
        <v>28</v>
      </c>
      <c r="B32" s="56">
        <v>521</v>
      </c>
      <c r="C32" s="130">
        <v>8587</v>
      </c>
      <c r="D32" s="122">
        <v>8955</v>
      </c>
      <c r="E32" s="93">
        <f>8955+114+464</f>
        <v>9533</v>
      </c>
      <c r="F32" s="122">
        <v>2121</v>
      </c>
      <c r="G32" s="168">
        <f t="shared" si="7"/>
        <v>2364</v>
      </c>
      <c r="H32" s="78">
        <f t="shared" si="8"/>
        <v>2524</v>
      </c>
      <c r="I32" s="77"/>
      <c r="J32" s="104">
        <f t="shared" si="6"/>
        <v>7009</v>
      </c>
      <c r="K32" s="113">
        <f t="shared" si="10"/>
        <v>73.523549774467639</v>
      </c>
      <c r="L32" s="48"/>
      <c r="M32" s="160">
        <v>4485</v>
      </c>
      <c r="N32" s="176">
        <v>7009</v>
      </c>
      <c r="O32" s="136"/>
    </row>
    <row r="33" spans="1:15">
      <c r="A33" s="35" t="s">
        <v>27</v>
      </c>
      <c r="B33" s="56" t="s">
        <v>26</v>
      </c>
      <c r="C33" s="130">
        <v>3114</v>
      </c>
      <c r="D33" s="122">
        <v>3194</v>
      </c>
      <c r="E33" s="93">
        <v>3194</v>
      </c>
      <c r="F33" s="122">
        <v>769</v>
      </c>
      <c r="G33" s="168">
        <f t="shared" si="7"/>
        <v>806</v>
      </c>
      <c r="H33" s="78">
        <f t="shared" si="8"/>
        <v>895</v>
      </c>
      <c r="I33" s="77"/>
      <c r="J33" s="104">
        <f t="shared" si="6"/>
        <v>2470</v>
      </c>
      <c r="K33" s="113">
        <f t="shared" si="10"/>
        <v>77.332498434564812</v>
      </c>
      <c r="L33" s="48"/>
      <c r="M33" s="160">
        <v>1575</v>
      </c>
      <c r="N33" s="176">
        <v>2470</v>
      </c>
      <c r="O33" s="136"/>
    </row>
    <row r="34" spans="1:15">
      <c r="A34" s="35" t="s">
        <v>25</v>
      </c>
      <c r="B34" s="56">
        <v>557</v>
      </c>
      <c r="C34" s="130">
        <v>1</v>
      </c>
      <c r="D34" s="122">
        <v>0</v>
      </c>
      <c r="E34" s="93">
        <v>0</v>
      </c>
      <c r="F34" s="122">
        <v>0</v>
      </c>
      <c r="G34" s="168">
        <f t="shared" si="7"/>
        <v>0</v>
      </c>
      <c r="H34" s="78">
        <f t="shared" si="8"/>
        <v>0</v>
      </c>
      <c r="I34" s="77"/>
      <c r="J34" s="104">
        <f t="shared" si="6"/>
        <v>0</v>
      </c>
      <c r="K34" s="113" t="str">
        <f t="shared" si="10"/>
        <v>x</v>
      </c>
      <c r="L34" s="48"/>
      <c r="M34" s="160">
        <v>0</v>
      </c>
      <c r="N34" s="176">
        <v>0</v>
      </c>
      <c r="O34" s="136"/>
    </row>
    <row r="35" spans="1:15">
      <c r="A35" s="35" t="s">
        <v>2</v>
      </c>
      <c r="B35" s="56">
        <v>551</v>
      </c>
      <c r="C35" s="130">
        <v>2109</v>
      </c>
      <c r="D35" s="122">
        <v>2056</v>
      </c>
      <c r="E35" s="93">
        <v>2109</v>
      </c>
      <c r="F35" s="122">
        <v>515</v>
      </c>
      <c r="G35" s="168">
        <f t="shared" si="7"/>
        <v>530</v>
      </c>
      <c r="H35" s="78">
        <f t="shared" si="8"/>
        <v>532</v>
      </c>
      <c r="I35" s="77"/>
      <c r="J35" s="104">
        <f t="shared" si="6"/>
        <v>1577</v>
      </c>
      <c r="K35" s="113">
        <f t="shared" si="10"/>
        <v>74.774774774774784</v>
      </c>
      <c r="L35" s="48"/>
      <c r="M35" s="160">
        <v>1045</v>
      </c>
      <c r="N35" s="176">
        <v>1577</v>
      </c>
      <c r="O35" s="136"/>
    </row>
    <row r="36" spans="1:15" ht="13.8" thickBot="1">
      <c r="A36" s="32" t="s">
        <v>24</v>
      </c>
      <c r="B36" s="58" t="s">
        <v>23</v>
      </c>
      <c r="C36" s="133">
        <v>414</v>
      </c>
      <c r="D36" s="123">
        <v>500</v>
      </c>
      <c r="E36" s="94">
        <v>500</v>
      </c>
      <c r="F36" s="147">
        <v>96</v>
      </c>
      <c r="G36" s="169">
        <f t="shared" si="7"/>
        <v>60</v>
      </c>
      <c r="H36" s="78">
        <f t="shared" si="8"/>
        <v>13</v>
      </c>
      <c r="I36" s="77"/>
      <c r="J36" s="105">
        <f t="shared" si="6"/>
        <v>169</v>
      </c>
      <c r="K36" s="114">
        <f t="shared" si="10"/>
        <v>33.800000000000004</v>
      </c>
      <c r="L36" s="48"/>
      <c r="M36" s="140">
        <v>156</v>
      </c>
      <c r="N36" s="178">
        <v>169</v>
      </c>
      <c r="O36" s="139"/>
    </row>
    <row r="37" spans="1:15" ht="13.8" thickBot="1">
      <c r="A37" s="36" t="s">
        <v>22</v>
      </c>
      <c r="B37" s="60"/>
      <c r="C37" s="52">
        <f t="shared" ref="C37:I37" si="11">SUM(C27:C36)</f>
        <v>24071</v>
      </c>
      <c r="D37" s="52">
        <f t="shared" si="11"/>
        <v>27232</v>
      </c>
      <c r="E37" s="61">
        <f t="shared" si="11"/>
        <v>27835</v>
      </c>
      <c r="F37" s="52">
        <f t="shared" si="11"/>
        <v>5822</v>
      </c>
      <c r="G37" s="52">
        <f t="shared" si="11"/>
        <v>5240</v>
      </c>
      <c r="H37" s="52">
        <f t="shared" si="11"/>
        <v>6952</v>
      </c>
      <c r="I37" s="52">
        <f t="shared" si="11"/>
        <v>0</v>
      </c>
      <c r="J37" s="61">
        <f t="shared" si="6"/>
        <v>18014</v>
      </c>
      <c r="K37" s="115">
        <f t="shared" si="10"/>
        <v>64.717082809412602</v>
      </c>
      <c r="L37" s="48"/>
      <c r="M37" s="21">
        <f>SUM(M27:M36)</f>
        <v>11062</v>
      </c>
      <c r="N37" s="23">
        <f>SUM(N27:N36)</f>
        <v>18014</v>
      </c>
      <c r="O37" s="21">
        <f>SUM(O27:O36)</f>
        <v>0</v>
      </c>
    </row>
    <row r="38" spans="1:15">
      <c r="A38" s="34" t="s">
        <v>21</v>
      </c>
      <c r="B38" s="55">
        <v>601</v>
      </c>
      <c r="C38" s="132">
        <v>0</v>
      </c>
      <c r="D38" s="121">
        <v>0</v>
      </c>
      <c r="E38" s="92">
        <v>0</v>
      </c>
      <c r="F38" s="148">
        <v>0</v>
      </c>
      <c r="G38" s="167">
        <f t="shared" si="7"/>
        <v>0</v>
      </c>
      <c r="H38" s="82">
        <f t="shared" si="8"/>
        <v>0</v>
      </c>
      <c r="I38" s="77"/>
      <c r="J38" s="67">
        <f t="shared" si="6"/>
        <v>0</v>
      </c>
      <c r="K38" s="112" t="str">
        <f t="shared" si="10"/>
        <v>x</v>
      </c>
      <c r="L38" s="48"/>
      <c r="M38" s="162">
        <v>0</v>
      </c>
      <c r="N38" s="181">
        <v>0</v>
      </c>
      <c r="O38" s="138"/>
    </row>
    <row r="39" spans="1:15">
      <c r="A39" s="35" t="s">
        <v>20</v>
      </c>
      <c r="B39" s="56">
        <v>602</v>
      </c>
      <c r="C39" s="130">
        <v>1189</v>
      </c>
      <c r="D39" s="122">
        <v>1400</v>
      </c>
      <c r="E39" s="93">
        <v>1400</v>
      </c>
      <c r="F39" s="122">
        <v>290</v>
      </c>
      <c r="G39" s="168">
        <f t="shared" si="7"/>
        <v>266</v>
      </c>
      <c r="H39" s="78">
        <f t="shared" si="8"/>
        <v>434</v>
      </c>
      <c r="I39" s="77"/>
      <c r="J39" s="104">
        <f t="shared" si="6"/>
        <v>990</v>
      </c>
      <c r="K39" s="113">
        <f t="shared" ref="K39:K47" si="12">IF(E39=0,"x",(J39/E39)*100)</f>
        <v>70.714285714285722</v>
      </c>
      <c r="L39" s="48"/>
      <c r="M39" s="160">
        <v>556</v>
      </c>
      <c r="N39" s="176">
        <v>990</v>
      </c>
      <c r="O39" s="136"/>
    </row>
    <row r="40" spans="1:15">
      <c r="A40" s="35" t="s">
        <v>19</v>
      </c>
      <c r="B40" s="56">
        <v>604</v>
      </c>
      <c r="C40" s="130">
        <v>255</v>
      </c>
      <c r="D40" s="122">
        <v>320</v>
      </c>
      <c r="E40" s="93">
        <v>320</v>
      </c>
      <c r="F40" s="122">
        <v>54</v>
      </c>
      <c r="G40" s="168">
        <f t="shared" si="7"/>
        <v>82</v>
      </c>
      <c r="H40" s="78">
        <f t="shared" si="8"/>
        <v>135</v>
      </c>
      <c r="I40" s="77"/>
      <c r="J40" s="104">
        <f t="shared" si="6"/>
        <v>271</v>
      </c>
      <c r="K40" s="113">
        <f t="shared" si="12"/>
        <v>84.6875</v>
      </c>
      <c r="L40" s="48"/>
      <c r="M40" s="160">
        <v>136</v>
      </c>
      <c r="N40" s="176">
        <v>271</v>
      </c>
      <c r="O40" s="136"/>
    </row>
    <row r="41" spans="1:15">
      <c r="A41" s="35" t="s">
        <v>18</v>
      </c>
      <c r="B41" s="56" t="s">
        <v>17</v>
      </c>
      <c r="C41" s="130">
        <v>21905</v>
      </c>
      <c r="D41" s="122">
        <v>24494</v>
      </c>
      <c r="E41" s="93">
        <v>25097</v>
      </c>
      <c r="F41" s="122">
        <v>6200</v>
      </c>
      <c r="G41" s="168">
        <f t="shared" si="7"/>
        <v>5945</v>
      </c>
      <c r="H41" s="78">
        <f t="shared" si="8"/>
        <v>6200</v>
      </c>
      <c r="I41" s="77"/>
      <c r="J41" s="104">
        <f t="shared" si="6"/>
        <v>18345</v>
      </c>
      <c r="K41" s="113">
        <f t="shared" si="12"/>
        <v>73.09638602223373</v>
      </c>
      <c r="L41" s="48"/>
      <c r="M41" s="160">
        <v>12145</v>
      </c>
      <c r="N41" s="176">
        <v>18345</v>
      </c>
      <c r="O41" s="136"/>
    </row>
    <row r="42" spans="1:15" ht="13.8" thickBot="1">
      <c r="A42" s="32" t="s">
        <v>7</v>
      </c>
      <c r="B42" s="58" t="s">
        <v>16</v>
      </c>
      <c r="C42" s="133">
        <v>870</v>
      </c>
      <c r="D42" s="123">
        <f>400+170+520</f>
        <v>1090</v>
      </c>
      <c r="E42" s="94">
        <f>400+170+520</f>
        <v>1090</v>
      </c>
      <c r="F42" s="147">
        <v>172</v>
      </c>
      <c r="G42" s="169">
        <f t="shared" si="7"/>
        <v>97</v>
      </c>
      <c r="H42" s="83">
        <f t="shared" si="8"/>
        <v>512</v>
      </c>
      <c r="I42" s="77"/>
      <c r="J42" s="105">
        <f t="shared" si="6"/>
        <v>781</v>
      </c>
      <c r="K42" s="114">
        <f t="shared" si="12"/>
        <v>71.651376146788991</v>
      </c>
      <c r="L42" s="48"/>
      <c r="M42" s="140">
        <v>269</v>
      </c>
      <c r="N42" s="178">
        <v>781</v>
      </c>
      <c r="O42" s="139"/>
    </row>
    <row r="43" spans="1:15" ht="13.8" thickBot="1">
      <c r="A43" s="36" t="s">
        <v>15</v>
      </c>
      <c r="B43" s="60" t="s">
        <v>4</v>
      </c>
      <c r="C43" s="61">
        <f t="shared" ref="C43:I43" si="13">SUM(C38:C42)</f>
        <v>24219</v>
      </c>
      <c r="D43" s="61">
        <f t="shared" si="13"/>
        <v>27304</v>
      </c>
      <c r="E43" s="61">
        <f t="shared" si="13"/>
        <v>27907</v>
      </c>
      <c r="F43" s="8">
        <f t="shared" si="13"/>
        <v>6716</v>
      </c>
      <c r="G43" s="8">
        <f t="shared" si="13"/>
        <v>6390</v>
      </c>
      <c r="H43" s="21">
        <f t="shared" si="13"/>
        <v>7281</v>
      </c>
      <c r="I43" s="84">
        <f t="shared" si="13"/>
        <v>0</v>
      </c>
      <c r="J43" s="61">
        <f t="shared" si="6"/>
        <v>20387</v>
      </c>
      <c r="K43" s="117">
        <f t="shared" si="12"/>
        <v>73.053355788870178</v>
      </c>
      <c r="L43" s="48"/>
      <c r="M43" s="21">
        <f>SUM(M38:M42)</f>
        <v>13106</v>
      </c>
      <c r="N43" s="23">
        <f>SUM(N38:N42)</f>
        <v>20387</v>
      </c>
      <c r="O43" s="21">
        <f>SUM(O38:O42)</f>
        <v>0</v>
      </c>
    </row>
    <row r="44" spans="1:15" ht="5.25" customHeight="1" thickBot="1">
      <c r="A44" s="32"/>
      <c r="B44" s="63"/>
      <c r="C44" s="4"/>
      <c r="D44" s="64"/>
      <c r="E44" s="64"/>
      <c r="F44" s="65"/>
      <c r="G44" s="24"/>
      <c r="H44" s="47"/>
      <c r="I44" s="24"/>
      <c r="J44" s="106"/>
      <c r="K44" s="116"/>
      <c r="L44" s="48"/>
      <c r="M44" s="65"/>
      <c r="N44" s="141"/>
      <c r="O44" s="141"/>
    </row>
    <row r="45" spans="1:15" ht="13.8" thickBot="1">
      <c r="A45" s="66" t="s">
        <v>14</v>
      </c>
      <c r="B45" s="60" t="s">
        <v>4</v>
      </c>
      <c r="C45" s="8">
        <f t="shared" ref="C45:I45" si="14">C43-C41</f>
        <v>2314</v>
      </c>
      <c r="D45" s="61">
        <f t="shared" si="14"/>
        <v>2810</v>
      </c>
      <c r="E45" s="61">
        <f t="shared" si="14"/>
        <v>2810</v>
      </c>
      <c r="F45" s="8">
        <f t="shared" si="14"/>
        <v>516</v>
      </c>
      <c r="G45" s="62">
        <f t="shared" si="14"/>
        <v>445</v>
      </c>
      <c r="H45" s="8">
        <f t="shared" si="14"/>
        <v>1081</v>
      </c>
      <c r="I45" s="62">
        <f t="shared" si="14"/>
        <v>0</v>
      </c>
      <c r="J45" s="67">
        <f t="shared" si="6"/>
        <v>2042</v>
      </c>
      <c r="K45" s="112">
        <f t="shared" si="12"/>
        <v>72.669039145907476</v>
      </c>
      <c r="L45" s="48"/>
      <c r="M45" s="8">
        <f>M43-M41</f>
        <v>961</v>
      </c>
      <c r="N45" s="142">
        <f>N43-N41</f>
        <v>2042</v>
      </c>
      <c r="O45" s="8">
        <f>O43-O41</f>
        <v>0</v>
      </c>
    </row>
    <row r="46" spans="1:15" ht="13.8" thickBot="1">
      <c r="A46" s="36" t="s">
        <v>13</v>
      </c>
      <c r="B46" s="60" t="s">
        <v>4</v>
      </c>
      <c r="C46" s="8">
        <f t="shared" ref="C46:I46" si="15">C43-C37</f>
        <v>148</v>
      </c>
      <c r="D46" s="61">
        <f t="shared" si="15"/>
        <v>72</v>
      </c>
      <c r="E46" s="61">
        <f>E43-E37</f>
        <v>72</v>
      </c>
      <c r="F46" s="8">
        <f t="shared" si="15"/>
        <v>894</v>
      </c>
      <c r="G46" s="62">
        <f t="shared" si="15"/>
        <v>1150</v>
      </c>
      <c r="H46" s="8">
        <f t="shared" si="15"/>
        <v>329</v>
      </c>
      <c r="I46" s="62">
        <f t="shared" si="15"/>
        <v>0</v>
      </c>
      <c r="J46" s="67">
        <f t="shared" si="6"/>
        <v>2373</v>
      </c>
      <c r="K46" s="112">
        <f t="shared" si="12"/>
        <v>3295.8333333333335</v>
      </c>
      <c r="L46" s="48"/>
      <c r="M46" s="8">
        <f>M43-M37</f>
        <v>2044</v>
      </c>
      <c r="N46" s="142">
        <f>N43-N37</f>
        <v>2373</v>
      </c>
      <c r="O46" s="8">
        <f>O43-O37</f>
        <v>0</v>
      </c>
    </row>
    <row r="47" spans="1:15" ht="13.8" thickBot="1">
      <c r="A47" s="68" t="s">
        <v>12</v>
      </c>
      <c r="B47" s="69" t="s">
        <v>4</v>
      </c>
      <c r="C47" s="8">
        <f t="shared" ref="C47:I47" si="16">C46-C41</f>
        <v>-21757</v>
      </c>
      <c r="D47" s="61">
        <f t="shared" si="16"/>
        <v>-24422</v>
      </c>
      <c r="E47" s="61">
        <f t="shared" si="16"/>
        <v>-25025</v>
      </c>
      <c r="F47" s="8">
        <f t="shared" si="16"/>
        <v>-5306</v>
      </c>
      <c r="G47" s="62">
        <f t="shared" si="16"/>
        <v>-4795</v>
      </c>
      <c r="H47" s="8">
        <f t="shared" si="16"/>
        <v>-5871</v>
      </c>
      <c r="I47" s="62">
        <f t="shared" si="16"/>
        <v>0</v>
      </c>
      <c r="J47" s="61">
        <f t="shared" si="6"/>
        <v>-15972</v>
      </c>
      <c r="K47" s="112">
        <f t="shared" si="12"/>
        <v>63.824175824175825</v>
      </c>
      <c r="L47" s="48"/>
      <c r="M47" s="8">
        <f>M46-M41</f>
        <v>-10101</v>
      </c>
      <c r="N47" s="142">
        <f>N46-N41</f>
        <v>-15972</v>
      </c>
      <c r="O47" s="8">
        <f>O46-O41</f>
        <v>0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71</v>
      </c>
      <c r="C56" s="1" t="s">
        <v>74</v>
      </c>
      <c r="D56" s="1" t="s">
        <v>73</v>
      </c>
    </row>
    <row r="57" spans="1:10">
      <c r="D57" s="1" t="s">
        <v>75</v>
      </c>
    </row>
    <row r="58" spans="1:10">
      <c r="A58" s="26" t="s">
        <v>72</v>
      </c>
    </row>
  </sheetData>
  <mergeCells count="3">
    <mergeCell ref="A1:O1"/>
    <mergeCell ref="F9:I9"/>
    <mergeCell ref="C7:O7"/>
  </mergeCells>
  <pageMargins left="1.0629921259842521" right="0.31496062992125984" top="0.51181102362204722" bottom="0.59055118110236227" header="0.51181102362204722" footer="0.51181102362204722"/>
  <pageSetup paperSize="9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25AF-5119-4781-A7B5-BFD96DFA24A3}">
  <dimension ref="A1:P58"/>
  <sheetViews>
    <sheetView workbookViewId="0">
      <selection activeCell="Q1" sqref="Q1"/>
    </sheetView>
  </sheetViews>
  <sheetFormatPr defaultColWidth="8.6640625" defaultRowHeight="13.2"/>
  <cols>
    <col min="1" max="1" width="37.6640625" style="26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>
      <c r="A1" s="465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470" t="s">
        <v>112</v>
      </c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2"/>
    </row>
    <row r="8" spans="1:16" ht="13.8" thickBot="1">
      <c r="A8" s="29" t="s">
        <v>59</v>
      </c>
      <c r="F8" s="14"/>
      <c r="G8" s="14"/>
    </row>
    <row r="9" spans="1:16" ht="13.8" thickBot="1">
      <c r="A9" s="311" t="s">
        <v>52</v>
      </c>
      <c r="B9" s="154" t="s">
        <v>77</v>
      </c>
      <c r="C9" s="70" t="s">
        <v>3</v>
      </c>
      <c r="D9" s="97" t="s">
        <v>58</v>
      </c>
      <c r="E9" s="98" t="s">
        <v>57</v>
      </c>
      <c r="F9" s="467" t="s">
        <v>56</v>
      </c>
      <c r="G9" s="473"/>
      <c r="H9" s="473"/>
      <c r="I9" s="474"/>
      <c r="J9" s="13" t="s">
        <v>69</v>
      </c>
      <c r="K9" s="12" t="s">
        <v>55</v>
      </c>
      <c r="M9" s="154" t="s">
        <v>53</v>
      </c>
      <c r="N9" s="154" t="s">
        <v>54</v>
      </c>
      <c r="O9" s="154" t="s">
        <v>53</v>
      </c>
    </row>
    <row r="10" spans="1:16" ht="13.8" thickBot="1">
      <c r="A10" s="31"/>
      <c r="B10" s="155"/>
      <c r="C10" s="71" t="s">
        <v>68</v>
      </c>
      <c r="D10" s="99">
        <v>2025</v>
      </c>
      <c r="E10" s="100">
        <v>2025</v>
      </c>
      <c r="F10" s="11" t="s">
        <v>51</v>
      </c>
      <c r="G10" s="182" t="s">
        <v>50</v>
      </c>
      <c r="H10" s="182" t="s">
        <v>49</v>
      </c>
      <c r="I10" s="183" t="s">
        <v>48</v>
      </c>
      <c r="J10" s="10" t="s">
        <v>8</v>
      </c>
      <c r="K10" s="9" t="s">
        <v>47</v>
      </c>
      <c r="M10" s="184" t="s">
        <v>64</v>
      </c>
      <c r="N10" s="155" t="s">
        <v>65</v>
      </c>
      <c r="O10" s="155" t="s">
        <v>46</v>
      </c>
    </row>
    <row r="11" spans="1:16">
      <c r="A11" s="32" t="s">
        <v>45</v>
      </c>
      <c r="B11" s="312"/>
      <c r="C11" s="313">
        <v>13</v>
      </c>
      <c r="D11" s="101">
        <v>14</v>
      </c>
      <c r="E11" s="95">
        <v>14</v>
      </c>
      <c r="F11" s="143">
        <v>13</v>
      </c>
      <c r="G11" s="187">
        <f t="shared" ref="G11:H23" si="0">M11</f>
        <v>14</v>
      </c>
      <c r="H11" s="188">
        <f t="shared" si="0"/>
        <v>14</v>
      </c>
      <c r="I11" s="189"/>
      <c r="J11" s="107" t="s">
        <v>4</v>
      </c>
      <c r="K11" s="111" t="s">
        <v>4</v>
      </c>
      <c r="L11" s="173"/>
      <c r="M11" s="190">
        <v>14</v>
      </c>
      <c r="N11" s="191">
        <v>14</v>
      </c>
      <c r="O11" s="85"/>
    </row>
    <row r="12" spans="1:16" ht="13.8" thickBot="1">
      <c r="A12" s="33" t="s">
        <v>44</v>
      </c>
      <c r="B12" s="192"/>
      <c r="C12" s="314">
        <v>12</v>
      </c>
      <c r="D12" s="156">
        <v>12.5</v>
      </c>
      <c r="E12" s="96">
        <v>12.5</v>
      </c>
      <c r="F12" s="144">
        <v>12</v>
      </c>
      <c r="G12" s="300">
        <f t="shared" si="0"/>
        <v>12.65</v>
      </c>
      <c r="H12" s="301">
        <f t="shared" si="0"/>
        <v>12.65</v>
      </c>
      <c r="I12" s="300"/>
      <c r="J12" s="108"/>
      <c r="K12" s="59" t="s">
        <v>4</v>
      </c>
      <c r="L12" s="173"/>
      <c r="M12" s="196">
        <v>12.65</v>
      </c>
      <c r="N12" s="197">
        <v>12.65</v>
      </c>
      <c r="O12" s="152"/>
    </row>
    <row r="13" spans="1:16">
      <c r="A13" s="34" t="s">
        <v>62</v>
      </c>
      <c r="B13" s="50" t="s">
        <v>92</v>
      </c>
      <c r="C13" s="315">
        <v>4796</v>
      </c>
      <c r="D13" s="101" t="s">
        <v>4</v>
      </c>
      <c r="E13" s="101" t="s">
        <v>4</v>
      </c>
      <c r="F13" s="132">
        <v>4796</v>
      </c>
      <c r="G13" s="77">
        <f t="shared" si="0"/>
        <v>5171</v>
      </c>
      <c r="H13" s="78">
        <f t="shared" si="0"/>
        <v>5701</v>
      </c>
      <c r="I13" s="77"/>
      <c r="J13" s="104" t="s">
        <v>4</v>
      </c>
      <c r="K13" s="6" t="s">
        <v>4</v>
      </c>
      <c r="L13" s="173"/>
      <c r="M13" s="159">
        <v>5171</v>
      </c>
      <c r="N13" s="199">
        <v>5701</v>
      </c>
      <c r="O13" s="126"/>
    </row>
    <row r="14" spans="1:16">
      <c r="A14" s="35" t="s">
        <v>63</v>
      </c>
      <c r="B14" s="50" t="s">
        <v>93</v>
      </c>
      <c r="C14" s="315">
        <v>4608</v>
      </c>
      <c r="D14" s="102" t="s">
        <v>4</v>
      </c>
      <c r="E14" s="102" t="s">
        <v>4</v>
      </c>
      <c r="F14" s="130">
        <v>4615</v>
      </c>
      <c r="G14" s="77">
        <f t="shared" si="0"/>
        <v>4725</v>
      </c>
      <c r="H14" s="78">
        <f t="shared" si="0"/>
        <v>4939</v>
      </c>
      <c r="I14" s="77"/>
      <c r="J14" s="104" t="s">
        <v>4</v>
      </c>
      <c r="K14" s="6" t="s">
        <v>4</v>
      </c>
      <c r="L14" s="173"/>
      <c r="M14" s="160">
        <v>4725</v>
      </c>
      <c r="N14" s="199">
        <v>4939</v>
      </c>
      <c r="O14" s="126"/>
    </row>
    <row r="15" spans="1:16">
      <c r="A15" s="35" t="s">
        <v>43</v>
      </c>
      <c r="B15" s="50" t="s">
        <v>42</v>
      </c>
      <c r="C15" s="315">
        <v>48</v>
      </c>
      <c r="D15" s="102" t="s">
        <v>4</v>
      </c>
      <c r="E15" s="102" t="s">
        <v>4</v>
      </c>
      <c r="F15" s="130">
        <v>42</v>
      </c>
      <c r="G15" s="77">
        <f t="shared" si="0"/>
        <v>26</v>
      </c>
      <c r="H15" s="78">
        <f t="shared" si="0"/>
        <v>39</v>
      </c>
      <c r="I15" s="77"/>
      <c r="J15" s="104" t="s">
        <v>4</v>
      </c>
      <c r="K15" s="6" t="s">
        <v>4</v>
      </c>
      <c r="L15" s="173"/>
      <c r="M15" s="160">
        <v>26</v>
      </c>
      <c r="N15" s="199">
        <v>39</v>
      </c>
      <c r="O15" s="126"/>
    </row>
    <row r="16" spans="1:16">
      <c r="A16" s="35" t="s">
        <v>41</v>
      </c>
      <c r="B16" s="50" t="s">
        <v>4</v>
      </c>
      <c r="C16" s="315">
        <v>548</v>
      </c>
      <c r="D16" s="102" t="s">
        <v>4</v>
      </c>
      <c r="E16" s="102" t="s">
        <v>4</v>
      </c>
      <c r="F16" s="130">
        <v>2949</v>
      </c>
      <c r="G16" s="77">
        <f t="shared" si="0"/>
        <v>5259</v>
      </c>
      <c r="H16" s="78">
        <f t="shared" si="0"/>
        <v>6809</v>
      </c>
      <c r="I16" s="77"/>
      <c r="J16" s="104" t="s">
        <v>4</v>
      </c>
      <c r="K16" s="6" t="s">
        <v>4</v>
      </c>
      <c r="L16" s="173"/>
      <c r="M16" s="160">
        <v>5259</v>
      </c>
      <c r="N16" s="199">
        <v>6809</v>
      </c>
      <c r="O16" s="126"/>
    </row>
    <row r="17" spans="1:15" ht="13.8" thickBot="1">
      <c r="A17" s="32" t="s">
        <v>40</v>
      </c>
      <c r="B17" s="51" t="s">
        <v>39</v>
      </c>
      <c r="C17" s="316">
        <v>2454</v>
      </c>
      <c r="D17" s="103" t="s">
        <v>4</v>
      </c>
      <c r="E17" s="103" t="s">
        <v>4</v>
      </c>
      <c r="F17" s="145">
        <v>1520</v>
      </c>
      <c r="G17" s="77">
        <f t="shared" si="0"/>
        <v>2419</v>
      </c>
      <c r="H17" s="78">
        <f t="shared" si="0"/>
        <v>1127</v>
      </c>
      <c r="I17" s="80"/>
      <c r="J17" s="109" t="s">
        <v>4</v>
      </c>
      <c r="K17" s="7" t="s">
        <v>4</v>
      </c>
      <c r="L17" s="173"/>
      <c r="M17" s="161">
        <v>2419</v>
      </c>
      <c r="N17" s="201">
        <v>1127</v>
      </c>
      <c r="O17" s="127"/>
    </row>
    <row r="18" spans="1:15" ht="13.8" thickBot="1">
      <c r="A18" s="36" t="s">
        <v>38</v>
      </c>
      <c r="B18" s="25"/>
      <c r="C18" s="317">
        <f t="shared" ref="C18" si="1">C13-C14+C15+C16+C17</f>
        <v>3238</v>
      </c>
      <c r="D18" s="52" t="s">
        <v>4</v>
      </c>
      <c r="E18" s="52" t="s">
        <v>4</v>
      </c>
      <c r="F18" s="21">
        <f>F13-F14+F15+F16+F17</f>
        <v>4692</v>
      </c>
      <c r="G18" s="21">
        <f>G13-G14+G15+G16+G17</f>
        <v>8150</v>
      </c>
      <c r="H18" s="21">
        <f t="shared" ref="H18:I18" si="2">H13-H14+H15+H16+H17</f>
        <v>8737</v>
      </c>
      <c r="I18" s="21">
        <f t="shared" si="2"/>
        <v>0</v>
      </c>
      <c r="J18" s="61" t="s">
        <v>4</v>
      </c>
      <c r="K18" s="8" t="s">
        <v>4</v>
      </c>
      <c r="L18" s="173"/>
      <c r="M18" s="134">
        <f>M13-M14+M15+M16+M17</f>
        <v>8150</v>
      </c>
      <c r="N18" s="134">
        <f>N13-N14+N15+N16+N17</f>
        <v>8737</v>
      </c>
      <c r="O18" s="134">
        <f>O13-O14+O15+O16+O17</f>
        <v>0</v>
      </c>
    </row>
    <row r="19" spans="1:15">
      <c r="A19" s="32" t="s">
        <v>66</v>
      </c>
      <c r="B19" s="53" t="s">
        <v>67</v>
      </c>
      <c r="C19" s="316">
        <v>141</v>
      </c>
      <c r="D19" s="101" t="s">
        <v>4</v>
      </c>
      <c r="E19" s="101" t="s">
        <v>4</v>
      </c>
      <c r="F19" s="145">
        <v>133</v>
      </c>
      <c r="G19" s="77">
        <f t="shared" si="0"/>
        <v>399</v>
      </c>
      <c r="H19" s="78">
        <f t="shared" si="0"/>
        <v>714</v>
      </c>
      <c r="I19" s="81"/>
      <c r="J19" s="109" t="s">
        <v>4</v>
      </c>
      <c r="K19" s="7" t="s">
        <v>4</v>
      </c>
      <c r="L19" s="173"/>
      <c r="M19" s="162">
        <v>399</v>
      </c>
      <c r="N19" s="201">
        <v>714</v>
      </c>
      <c r="O19" s="127"/>
    </row>
    <row r="20" spans="1:15">
      <c r="A20" s="35" t="s">
        <v>37</v>
      </c>
      <c r="B20" s="50" t="s">
        <v>36</v>
      </c>
      <c r="C20" s="315">
        <v>1149</v>
      </c>
      <c r="D20" s="102" t="s">
        <v>4</v>
      </c>
      <c r="E20" s="102" t="s">
        <v>4</v>
      </c>
      <c r="F20" s="130">
        <v>662</v>
      </c>
      <c r="G20" s="77">
        <f t="shared" si="0"/>
        <v>818</v>
      </c>
      <c r="H20" s="78">
        <f t="shared" si="0"/>
        <v>510</v>
      </c>
      <c r="I20" s="77"/>
      <c r="J20" s="104" t="s">
        <v>4</v>
      </c>
      <c r="K20" s="6" t="s">
        <v>4</v>
      </c>
      <c r="L20" s="173"/>
      <c r="M20" s="160">
        <v>818</v>
      </c>
      <c r="N20" s="199">
        <v>510</v>
      </c>
      <c r="O20" s="126"/>
    </row>
    <row r="21" spans="1:15">
      <c r="A21" s="35" t="s">
        <v>35</v>
      </c>
      <c r="B21" s="50" t="s">
        <v>4</v>
      </c>
      <c r="C21" s="315">
        <v>82</v>
      </c>
      <c r="D21" s="102" t="s">
        <v>4</v>
      </c>
      <c r="E21" s="102" t="s">
        <v>4</v>
      </c>
      <c r="F21" s="130">
        <v>518</v>
      </c>
      <c r="G21" s="77">
        <f t="shared" si="0"/>
        <v>518</v>
      </c>
      <c r="H21" s="78">
        <f t="shared" si="0"/>
        <v>884</v>
      </c>
      <c r="I21" s="77"/>
      <c r="J21" s="104" t="s">
        <v>4</v>
      </c>
      <c r="K21" s="6" t="s">
        <v>4</v>
      </c>
      <c r="L21" s="173"/>
      <c r="M21" s="160">
        <v>518</v>
      </c>
      <c r="N21" s="199">
        <v>884</v>
      </c>
      <c r="O21" s="126"/>
    </row>
    <row r="22" spans="1:15">
      <c r="A22" s="35" t="s">
        <v>34</v>
      </c>
      <c r="B22" s="50" t="s">
        <v>4</v>
      </c>
      <c r="C22" s="315">
        <v>1838</v>
      </c>
      <c r="D22" s="102" t="s">
        <v>4</v>
      </c>
      <c r="E22" s="102" t="s">
        <v>4</v>
      </c>
      <c r="F22" s="130">
        <v>3162</v>
      </c>
      <c r="G22" s="77">
        <f t="shared" si="0"/>
        <v>6267</v>
      </c>
      <c r="H22" s="78">
        <f t="shared" si="0"/>
        <v>6673</v>
      </c>
      <c r="I22" s="77"/>
      <c r="J22" s="104" t="s">
        <v>4</v>
      </c>
      <c r="K22" s="6" t="s">
        <v>4</v>
      </c>
      <c r="L22" s="173"/>
      <c r="M22" s="160">
        <v>6267</v>
      </c>
      <c r="N22" s="199">
        <v>6673</v>
      </c>
      <c r="O22" s="126"/>
    </row>
    <row r="23" spans="1:15" ht="13.8" thickBot="1">
      <c r="A23" s="33" t="s">
        <v>33</v>
      </c>
      <c r="B23" s="54" t="s">
        <v>4</v>
      </c>
      <c r="C23" s="318"/>
      <c r="D23" s="103" t="s">
        <v>4</v>
      </c>
      <c r="E23" s="103" t="s">
        <v>4</v>
      </c>
      <c r="F23" s="133">
        <v>0</v>
      </c>
      <c r="G23" s="80">
        <f t="shared" si="0"/>
        <v>0</v>
      </c>
      <c r="H23" s="79">
        <f t="shared" si="0"/>
        <v>0</v>
      </c>
      <c r="I23" s="80"/>
      <c r="J23" s="110" t="s">
        <v>4</v>
      </c>
      <c r="K23" s="5" t="s">
        <v>4</v>
      </c>
      <c r="L23" s="173"/>
      <c r="M23" s="140">
        <v>0</v>
      </c>
      <c r="N23" s="204">
        <v>0</v>
      </c>
      <c r="O23" s="128"/>
    </row>
    <row r="24" spans="1:15">
      <c r="A24" s="37" t="s">
        <v>32</v>
      </c>
      <c r="B24" s="55" t="s">
        <v>4</v>
      </c>
      <c r="C24" s="319">
        <v>9064</v>
      </c>
      <c r="D24" s="118">
        <v>7830</v>
      </c>
      <c r="E24" s="89">
        <v>9390</v>
      </c>
      <c r="F24" s="118">
        <v>1901</v>
      </c>
      <c r="G24" s="167">
        <f>M24-F24</f>
        <v>2919</v>
      </c>
      <c r="H24" s="82">
        <f>N24-M24</f>
        <v>2239</v>
      </c>
      <c r="I24" s="320"/>
      <c r="J24" s="67">
        <f t="shared" ref="J24:J47" si="3">SUM(F24:I24)</f>
        <v>7059</v>
      </c>
      <c r="K24" s="112">
        <f>IF(E24=0,"x",(J24/E24*100))</f>
        <v>75.175718849840251</v>
      </c>
      <c r="L24" s="173"/>
      <c r="M24" s="159">
        <v>4820</v>
      </c>
      <c r="N24" s="207">
        <v>7059</v>
      </c>
      <c r="O24" s="129"/>
    </row>
    <row r="25" spans="1:15">
      <c r="A25" s="35" t="s">
        <v>31</v>
      </c>
      <c r="B25" s="56" t="s">
        <v>4</v>
      </c>
      <c r="C25" s="321">
        <v>0</v>
      </c>
      <c r="D25" s="119"/>
      <c r="E25" s="90"/>
      <c r="F25" s="119">
        <v>0</v>
      </c>
      <c r="G25" s="168">
        <f t="shared" ref="G25:G42" si="4">M25-F25</f>
        <v>0</v>
      </c>
      <c r="H25" s="78">
        <f t="shared" ref="H25:H42" si="5">N25-M25</f>
        <v>0</v>
      </c>
      <c r="I25" s="322"/>
      <c r="J25" s="104">
        <f t="shared" si="3"/>
        <v>0</v>
      </c>
      <c r="K25" s="113" t="str">
        <f>IF(E25=0,"x",(J25/E25)*100)</f>
        <v>x</v>
      </c>
      <c r="L25" s="173"/>
      <c r="M25" s="160">
        <v>0</v>
      </c>
      <c r="N25" s="199">
        <v>0</v>
      </c>
      <c r="O25" s="130"/>
    </row>
    <row r="26" spans="1:15" ht="13.8" thickBot="1">
      <c r="A26" s="33" t="s">
        <v>30</v>
      </c>
      <c r="B26" s="57">
        <v>672</v>
      </c>
      <c r="C26" s="323">
        <v>1800</v>
      </c>
      <c r="D26" s="120">
        <v>1530</v>
      </c>
      <c r="E26" s="91">
        <v>1530</v>
      </c>
      <c r="F26" s="146">
        <v>383</v>
      </c>
      <c r="G26" s="169">
        <f t="shared" si="4"/>
        <v>382</v>
      </c>
      <c r="H26" s="83">
        <f t="shared" si="5"/>
        <v>383</v>
      </c>
      <c r="I26" s="324"/>
      <c r="J26" s="105">
        <f t="shared" si="3"/>
        <v>1148</v>
      </c>
      <c r="K26" s="114">
        <f t="shared" ref="K26" si="6">IF(E26=0,"x",(J26/E26*100))</f>
        <v>75.032679738562095</v>
      </c>
      <c r="L26" s="173"/>
      <c r="M26" s="161">
        <v>765</v>
      </c>
      <c r="N26" s="212">
        <v>1148</v>
      </c>
      <c r="O26" s="131"/>
    </row>
    <row r="27" spans="1:15">
      <c r="A27" s="34" t="s">
        <v>6</v>
      </c>
      <c r="B27" s="55">
        <v>501</v>
      </c>
      <c r="C27" s="325">
        <v>774</v>
      </c>
      <c r="D27" s="121">
        <v>750</v>
      </c>
      <c r="E27" s="92">
        <v>750</v>
      </c>
      <c r="F27" s="121">
        <v>171</v>
      </c>
      <c r="G27" s="228">
        <f t="shared" si="4"/>
        <v>207</v>
      </c>
      <c r="H27" s="220">
        <f t="shared" si="5"/>
        <v>125</v>
      </c>
      <c r="I27" s="81"/>
      <c r="J27" s="67">
        <f t="shared" si="3"/>
        <v>503</v>
      </c>
      <c r="K27" s="117">
        <f t="shared" ref="K27:K47" si="7">IF(E27=0,"x",(J27/E27)*100)</f>
        <v>67.066666666666663</v>
      </c>
      <c r="L27" s="173"/>
      <c r="M27" s="162">
        <v>378</v>
      </c>
      <c r="N27" s="214">
        <v>503</v>
      </c>
      <c r="O27" s="132"/>
    </row>
    <row r="28" spans="1:15">
      <c r="A28" s="35" t="s">
        <v>29</v>
      </c>
      <c r="B28" s="56">
        <v>502</v>
      </c>
      <c r="C28" s="326">
        <v>565</v>
      </c>
      <c r="D28" s="122">
        <v>532</v>
      </c>
      <c r="E28" s="93">
        <v>537</v>
      </c>
      <c r="F28" s="122">
        <v>47</v>
      </c>
      <c r="G28" s="168">
        <f t="shared" si="4"/>
        <v>246</v>
      </c>
      <c r="H28" s="78">
        <f t="shared" si="5"/>
        <v>142</v>
      </c>
      <c r="I28" s="77"/>
      <c r="J28" s="104">
        <f t="shared" si="3"/>
        <v>435</v>
      </c>
      <c r="K28" s="113">
        <f t="shared" si="7"/>
        <v>81.005586592178773</v>
      </c>
      <c r="L28" s="173"/>
      <c r="M28" s="160">
        <v>293</v>
      </c>
      <c r="N28" s="199">
        <v>435</v>
      </c>
      <c r="O28" s="130"/>
    </row>
    <row r="29" spans="1:15">
      <c r="A29" s="35" t="s">
        <v>5</v>
      </c>
      <c r="B29" s="56">
        <v>504</v>
      </c>
      <c r="C29" s="326">
        <v>0</v>
      </c>
      <c r="D29" s="122"/>
      <c r="E29" s="93"/>
      <c r="F29" s="122">
        <v>0</v>
      </c>
      <c r="G29" s="168">
        <f t="shared" si="4"/>
        <v>0</v>
      </c>
      <c r="H29" s="78">
        <f t="shared" si="5"/>
        <v>0</v>
      </c>
      <c r="I29" s="77"/>
      <c r="J29" s="104">
        <f t="shared" si="3"/>
        <v>0</v>
      </c>
      <c r="K29" s="113" t="str">
        <f t="shared" si="7"/>
        <v>x</v>
      </c>
      <c r="L29" s="173"/>
      <c r="M29" s="160">
        <v>0</v>
      </c>
      <c r="N29" s="199">
        <v>0</v>
      </c>
      <c r="O29" s="130"/>
    </row>
    <row r="30" spans="1:15">
      <c r="A30" s="35" t="s">
        <v>0</v>
      </c>
      <c r="B30" s="56">
        <v>511</v>
      </c>
      <c r="C30" s="326">
        <v>138</v>
      </c>
      <c r="D30" s="122">
        <v>240</v>
      </c>
      <c r="E30" s="93">
        <v>223</v>
      </c>
      <c r="F30" s="122">
        <v>37</v>
      </c>
      <c r="G30" s="168">
        <f t="shared" si="4"/>
        <v>43</v>
      </c>
      <c r="H30" s="78">
        <f t="shared" si="5"/>
        <v>78</v>
      </c>
      <c r="I30" s="77"/>
      <c r="J30" s="104">
        <f t="shared" si="3"/>
        <v>158</v>
      </c>
      <c r="K30" s="113">
        <f t="shared" si="7"/>
        <v>70.852017937219742</v>
      </c>
      <c r="L30" s="173"/>
      <c r="M30" s="160">
        <v>80</v>
      </c>
      <c r="N30" s="199">
        <v>158</v>
      </c>
      <c r="O30" s="130"/>
    </row>
    <row r="31" spans="1:15">
      <c r="A31" s="35" t="s">
        <v>1</v>
      </c>
      <c r="B31" s="56">
        <v>518</v>
      </c>
      <c r="C31" s="326">
        <v>497</v>
      </c>
      <c r="D31" s="122">
        <v>429</v>
      </c>
      <c r="E31" s="93">
        <v>429</v>
      </c>
      <c r="F31" s="122">
        <v>107</v>
      </c>
      <c r="G31" s="168">
        <f t="shared" si="4"/>
        <v>111</v>
      </c>
      <c r="H31" s="78">
        <f t="shared" si="5"/>
        <v>95</v>
      </c>
      <c r="I31" s="77"/>
      <c r="J31" s="104">
        <f t="shared" si="3"/>
        <v>313</v>
      </c>
      <c r="K31" s="113">
        <f t="shared" si="7"/>
        <v>72.960372960372965</v>
      </c>
      <c r="L31" s="173"/>
      <c r="M31" s="160">
        <v>218</v>
      </c>
      <c r="N31" s="199">
        <v>313</v>
      </c>
      <c r="O31" s="130"/>
    </row>
    <row r="32" spans="1:15">
      <c r="A32" s="35" t="s">
        <v>28</v>
      </c>
      <c r="B32" s="56">
        <v>521</v>
      </c>
      <c r="C32" s="326">
        <v>5455</v>
      </c>
      <c r="D32" s="122">
        <v>4680</v>
      </c>
      <c r="E32" s="93">
        <v>5550</v>
      </c>
      <c r="F32" s="122">
        <v>1138</v>
      </c>
      <c r="G32" s="168">
        <f t="shared" si="4"/>
        <v>1831</v>
      </c>
      <c r="H32" s="78">
        <f t="shared" si="5"/>
        <v>1383</v>
      </c>
      <c r="I32" s="77"/>
      <c r="J32" s="104">
        <f t="shared" si="3"/>
        <v>4352</v>
      </c>
      <c r="K32" s="113">
        <f t="shared" si="7"/>
        <v>78.414414414414409</v>
      </c>
      <c r="L32" s="173"/>
      <c r="M32" s="160">
        <v>2969</v>
      </c>
      <c r="N32" s="199">
        <v>4352</v>
      </c>
      <c r="O32" s="130"/>
    </row>
    <row r="33" spans="1:15">
      <c r="A33" s="35" t="s">
        <v>27</v>
      </c>
      <c r="B33" s="56" t="s">
        <v>26</v>
      </c>
      <c r="C33" s="326">
        <v>2165</v>
      </c>
      <c r="D33" s="122">
        <v>1830</v>
      </c>
      <c r="E33" s="93">
        <v>2200</v>
      </c>
      <c r="F33" s="122">
        <v>406</v>
      </c>
      <c r="G33" s="168">
        <f t="shared" si="4"/>
        <v>667</v>
      </c>
      <c r="H33" s="78">
        <f t="shared" si="5"/>
        <v>493</v>
      </c>
      <c r="I33" s="77"/>
      <c r="J33" s="104">
        <f t="shared" si="3"/>
        <v>1566</v>
      </c>
      <c r="K33" s="113">
        <f t="shared" si="7"/>
        <v>71.181818181818173</v>
      </c>
      <c r="L33" s="173"/>
      <c r="M33" s="160">
        <v>1073</v>
      </c>
      <c r="N33" s="199">
        <v>1566</v>
      </c>
      <c r="O33" s="130"/>
    </row>
    <row r="34" spans="1:15">
      <c r="A34" s="35" t="s">
        <v>25</v>
      </c>
      <c r="B34" s="56">
        <v>557</v>
      </c>
      <c r="C34" s="326">
        <v>0</v>
      </c>
      <c r="D34" s="122">
        <v>0</v>
      </c>
      <c r="E34" s="93">
        <v>0</v>
      </c>
      <c r="F34" s="122">
        <v>0</v>
      </c>
      <c r="G34" s="168">
        <f t="shared" si="4"/>
        <v>0</v>
      </c>
      <c r="H34" s="78">
        <f t="shared" si="5"/>
        <v>0</v>
      </c>
      <c r="I34" s="77"/>
      <c r="J34" s="104">
        <f t="shared" si="3"/>
        <v>0</v>
      </c>
      <c r="K34" s="113" t="str">
        <f t="shared" si="7"/>
        <v>x</v>
      </c>
      <c r="L34" s="173"/>
      <c r="M34" s="160">
        <v>0</v>
      </c>
      <c r="N34" s="199">
        <v>0</v>
      </c>
      <c r="O34" s="130"/>
    </row>
    <row r="35" spans="1:15">
      <c r="A35" s="35" t="s">
        <v>2</v>
      </c>
      <c r="B35" s="56">
        <v>551</v>
      </c>
      <c r="C35" s="326">
        <v>36</v>
      </c>
      <c r="D35" s="122">
        <v>30</v>
      </c>
      <c r="E35" s="93">
        <v>56</v>
      </c>
      <c r="F35" s="122">
        <v>8</v>
      </c>
      <c r="G35" s="168">
        <f t="shared" si="4"/>
        <v>10</v>
      </c>
      <c r="H35" s="78">
        <f t="shared" si="5"/>
        <v>16</v>
      </c>
      <c r="I35" s="77"/>
      <c r="J35" s="104">
        <f t="shared" si="3"/>
        <v>34</v>
      </c>
      <c r="K35" s="113">
        <f t="shared" si="7"/>
        <v>60.714285714285708</v>
      </c>
      <c r="L35" s="173"/>
      <c r="M35" s="160">
        <v>18</v>
      </c>
      <c r="N35" s="199">
        <v>34</v>
      </c>
      <c r="O35" s="130"/>
    </row>
    <row r="36" spans="1:15" ht="13.8" thickBot="1">
      <c r="A36" s="32" t="s">
        <v>24</v>
      </c>
      <c r="B36" s="58" t="s">
        <v>23</v>
      </c>
      <c r="C36" s="327">
        <v>183</v>
      </c>
      <c r="D36" s="123">
        <v>124</v>
      </c>
      <c r="E36" s="94">
        <v>430</v>
      </c>
      <c r="F36" s="147">
        <v>0</v>
      </c>
      <c r="G36" s="168">
        <f t="shared" si="4"/>
        <v>115</v>
      </c>
      <c r="H36" s="78">
        <f t="shared" si="5"/>
        <v>217</v>
      </c>
      <c r="I36" s="77"/>
      <c r="J36" s="105">
        <f t="shared" si="3"/>
        <v>332</v>
      </c>
      <c r="K36" s="114">
        <f t="shared" si="7"/>
        <v>77.20930232558139</v>
      </c>
      <c r="L36" s="173"/>
      <c r="M36" s="140">
        <v>115</v>
      </c>
      <c r="N36" s="204">
        <v>332</v>
      </c>
      <c r="O36" s="133"/>
    </row>
    <row r="37" spans="1:15" ht="13.8" thickBot="1">
      <c r="A37" s="36" t="s">
        <v>22</v>
      </c>
      <c r="B37" s="60"/>
      <c r="C37" s="317">
        <f t="shared" ref="C37" si="8">SUM(C27:C36)</f>
        <v>9813</v>
      </c>
      <c r="D37" s="52">
        <f t="shared" ref="D37:I37" si="9">SUM(D27:D36)</f>
        <v>8615</v>
      </c>
      <c r="E37" s="61">
        <f t="shared" si="9"/>
        <v>10175</v>
      </c>
      <c r="F37" s="52">
        <f t="shared" si="9"/>
        <v>1914</v>
      </c>
      <c r="G37" s="52">
        <f t="shared" si="9"/>
        <v>3230</v>
      </c>
      <c r="H37" s="52">
        <f t="shared" si="9"/>
        <v>2549</v>
      </c>
      <c r="I37" s="217">
        <f t="shared" si="9"/>
        <v>0</v>
      </c>
      <c r="J37" s="61">
        <f t="shared" si="3"/>
        <v>7693</v>
      </c>
      <c r="K37" s="115">
        <f t="shared" si="7"/>
        <v>75.606879606879602</v>
      </c>
      <c r="L37" s="173"/>
      <c r="M37" s="21">
        <f>SUM(M27:M36)</f>
        <v>5144</v>
      </c>
      <c r="N37" s="23">
        <f>SUM(N27:N36)</f>
        <v>7693</v>
      </c>
      <c r="O37" s="21">
        <f>SUM(O27:O36)</f>
        <v>0</v>
      </c>
    </row>
    <row r="38" spans="1:15">
      <c r="A38" s="34" t="s">
        <v>21</v>
      </c>
      <c r="B38" s="55">
        <v>601</v>
      </c>
      <c r="C38" s="325">
        <v>0</v>
      </c>
      <c r="D38" s="121"/>
      <c r="E38" s="92"/>
      <c r="F38" s="148">
        <v>0</v>
      </c>
      <c r="G38" s="168">
        <f t="shared" si="4"/>
        <v>0</v>
      </c>
      <c r="H38" s="78">
        <f t="shared" si="5"/>
        <v>0</v>
      </c>
      <c r="I38" s="77"/>
      <c r="J38" s="67">
        <f t="shared" si="3"/>
        <v>0</v>
      </c>
      <c r="K38" s="112" t="str">
        <f t="shared" si="7"/>
        <v>x</v>
      </c>
      <c r="L38" s="173"/>
      <c r="M38" s="162">
        <v>0</v>
      </c>
      <c r="N38" s="214">
        <v>0</v>
      </c>
      <c r="O38" s="132"/>
    </row>
    <row r="39" spans="1:15">
      <c r="A39" s="35" t="s">
        <v>20</v>
      </c>
      <c r="B39" s="56">
        <v>602</v>
      </c>
      <c r="C39" s="326">
        <v>771</v>
      </c>
      <c r="D39" s="122">
        <v>700</v>
      </c>
      <c r="E39" s="93">
        <v>700</v>
      </c>
      <c r="F39" s="122">
        <v>202</v>
      </c>
      <c r="G39" s="168">
        <f t="shared" si="4"/>
        <v>235</v>
      </c>
      <c r="H39" s="78">
        <f t="shared" si="5"/>
        <v>118</v>
      </c>
      <c r="I39" s="77"/>
      <c r="J39" s="104">
        <f t="shared" si="3"/>
        <v>555</v>
      </c>
      <c r="K39" s="113">
        <f t="shared" si="7"/>
        <v>79.285714285714278</v>
      </c>
      <c r="L39" s="173"/>
      <c r="M39" s="160">
        <v>437</v>
      </c>
      <c r="N39" s="199">
        <v>555</v>
      </c>
      <c r="O39" s="130"/>
    </row>
    <row r="40" spans="1:15">
      <c r="A40" s="35" t="s">
        <v>19</v>
      </c>
      <c r="B40" s="56">
        <v>604</v>
      </c>
      <c r="C40" s="326">
        <v>0</v>
      </c>
      <c r="D40" s="122"/>
      <c r="E40" s="93"/>
      <c r="F40" s="122">
        <v>0</v>
      </c>
      <c r="G40" s="168">
        <f t="shared" si="4"/>
        <v>0</v>
      </c>
      <c r="H40" s="78">
        <f t="shared" si="5"/>
        <v>0</v>
      </c>
      <c r="I40" s="77"/>
      <c r="J40" s="104">
        <f t="shared" si="3"/>
        <v>0</v>
      </c>
      <c r="K40" s="113" t="str">
        <f t="shared" si="7"/>
        <v>x</v>
      </c>
      <c r="L40" s="173"/>
      <c r="M40" s="160">
        <v>0</v>
      </c>
      <c r="N40" s="199">
        <v>0</v>
      </c>
      <c r="O40" s="130"/>
    </row>
    <row r="41" spans="1:15">
      <c r="A41" s="35" t="s">
        <v>18</v>
      </c>
      <c r="B41" s="56" t="s">
        <v>17</v>
      </c>
      <c r="C41" s="326">
        <v>9064</v>
      </c>
      <c r="D41" s="122">
        <v>7830</v>
      </c>
      <c r="E41" s="93">
        <v>9390</v>
      </c>
      <c r="F41" s="122">
        <v>1901</v>
      </c>
      <c r="G41" s="168">
        <f t="shared" si="4"/>
        <v>2919</v>
      </c>
      <c r="H41" s="78">
        <f t="shared" si="5"/>
        <v>2239</v>
      </c>
      <c r="I41" s="77"/>
      <c r="J41" s="104">
        <f t="shared" si="3"/>
        <v>7059</v>
      </c>
      <c r="K41" s="113">
        <f t="shared" si="7"/>
        <v>75.175718849840251</v>
      </c>
      <c r="L41" s="173"/>
      <c r="M41" s="160">
        <v>4820</v>
      </c>
      <c r="N41" s="199">
        <v>7059</v>
      </c>
      <c r="O41" s="130"/>
    </row>
    <row r="42" spans="1:15" ht="13.8" thickBot="1">
      <c r="A42" s="32" t="s">
        <v>7</v>
      </c>
      <c r="B42" s="58" t="s">
        <v>16</v>
      </c>
      <c r="C42" s="327">
        <v>6</v>
      </c>
      <c r="D42" s="123">
        <v>85</v>
      </c>
      <c r="E42" s="94">
        <v>85</v>
      </c>
      <c r="F42" s="147">
        <v>0</v>
      </c>
      <c r="G42" s="169">
        <f t="shared" si="4"/>
        <v>35</v>
      </c>
      <c r="H42" s="83">
        <f t="shared" si="5"/>
        <v>0</v>
      </c>
      <c r="I42" s="77"/>
      <c r="J42" s="105">
        <f t="shared" si="3"/>
        <v>35</v>
      </c>
      <c r="K42" s="114">
        <f t="shared" si="7"/>
        <v>41.17647058823529</v>
      </c>
      <c r="L42" s="173"/>
      <c r="M42" s="140">
        <v>35</v>
      </c>
      <c r="N42" s="204">
        <v>35</v>
      </c>
      <c r="O42" s="133"/>
    </row>
    <row r="43" spans="1:15" ht="13.8" thickBot="1">
      <c r="A43" s="36" t="s">
        <v>15</v>
      </c>
      <c r="B43" s="60" t="s">
        <v>4</v>
      </c>
      <c r="C43" s="52">
        <f t="shared" ref="C43:I43" si="10">SUM(C38:C42)</f>
        <v>9841</v>
      </c>
      <c r="D43" s="52">
        <f t="shared" si="10"/>
        <v>8615</v>
      </c>
      <c r="E43" s="61">
        <f t="shared" si="10"/>
        <v>10175</v>
      </c>
      <c r="F43" s="8">
        <f t="shared" si="10"/>
        <v>2103</v>
      </c>
      <c r="G43" s="229">
        <f t="shared" si="10"/>
        <v>3189</v>
      </c>
      <c r="H43" s="222">
        <f t="shared" si="10"/>
        <v>2357</v>
      </c>
      <c r="I43" s="84">
        <f t="shared" si="10"/>
        <v>0</v>
      </c>
      <c r="J43" s="61">
        <f t="shared" si="3"/>
        <v>7649</v>
      </c>
      <c r="K43" s="117">
        <f t="shared" si="7"/>
        <v>75.174447174447181</v>
      </c>
      <c r="L43" s="173"/>
      <c r="M43" s="21">
        <f>SUM(M38:M42)</f>
        <v>5292</v>
      </c>
      <c r="N43" s="23">
        <f>SUM(N38:N42)</f>
        <v>7649</v>
      </c>
      <c r="O43" s="21">
        <f>SUM(O38:O42)</f>
        <v>0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106"/>
      <c r="K44" s="116"/>
      <c r="L44" s="173"/>
      <c r="M44" s="65"/>
      <c r="N44" s="141"/>
      <c r="O44" s="141"/>
    </row>
    <row r="45" spans="1:15" ht="13.8" thickBot="1">
      <c r="A45" s="66" t="s">
        <v>14</v>
      </c>
      <c r="B45" s="60" t="s">
        <v>4</v>
      </c>
      <c r="C45" s="8">
        <f t="shared" ref="C45:I45" si="11">C43-C41</f>
        <v>777</v>
      </c>
      <c r="D45" s="61">
        <f t="shared" si="11"/>
        <v>785</v>
      </c>
      <c r="E45" s="61">
        <f t="shared" si="11"/>
        <v>785</v>
      </c>
      <c r="F45" s="8">
        <f t="shared" si="11"/>
        <v>202</v>
      </c>
      <c r="G45" s="62">
        <f t="shared" si="11"/>
        <v>270</v>
      </c>
      <c r="H45" s="8">
        <f t="shared" si="11"/>
        <v>118</v>
      </c>
      <c r="I45" s="62">
        <f t="shared" si="11"/>
        <v>0</v>
      </c>
      <c r="J45" s="67">
        <f t="shared" si="3"/>
        <v>590</v>
      </c>
      <c r="K45" s="112">
        <f t="shared" si="7"/>
        <v>75.159235668789819</v>
      </c>
      <c r="L45" s="173"/>
      <c r="M45" s="8">
        <f>M43-M41</f>
        <v>472</v>
      </c>
      <c r="N45" s="142">
        <f>N43-N41</f>
        <v>590</v>
      </c>
      <c r="O45" s="8">
        <f>O43-O41</f>
        <v>0</v>
      </c>
    </row>
    <row r="46" spans="1:15" ht="13.8" thickBot="1">
      <c r="A46" s="36" t="s">
        <v>13</v>
      </c>
      <c r="B46" s="60" t="s">
        <v>4</v>
      </c>
      <c r="C46" s="8">
        <f t="shared" ref="C46:I46" si="12">C43-C37</f>
        <v>28</v>
      </c>
      <c r="D46" s="61">
        <f t="shared" si="12"/>
        <v>0</v>
      </c>
      <c r="E46" s="61">
        <f t="shared" si="12"/>
        <v>0</v>
      </c>
      <c r="F46" s="8">
        <f t="shared" si="12"/>
        <v>189</v>
      </c>
      <c r="G46" s="62">
        <f t="shared" si="12"/>
        <v>-41</v>
      </c>
      <c r="H46" s="8">
        <f t="shared" si="12"/>
        <v>-192</v>
      </c>
      <c r="I46" s="62">
        <f t="shared" si="12"/>
        <v>0</v>
      </c>
      <c r="J46" s="67">
        <f t="shared" si="3"/>
        <v>-44</v>
      </c>
      <c r="K46" s="112" t="str">
        <f t="shared" si="7"/>
        <v>x</v>
      </c>
      <c r="L46" s="173"/>
      <c r="M46" s="8">
        <f>M43-M37</f>
        <v>148</v>
      </c>
      <c r="N46" s="142">
        <f>N43-N37</f>
        <v>-44</v>
      </c>
      <c r="O46" s="8">
        <f>O43-O37</f>
        <v>0</v>
      </c>
    </row>
    <row r="47" spans="1:15" ht="13.8" thickBot="1">
      <c r="A47" s="68" t="s">
        <v>12</v>
      </c>
      <c r="B47" s="69" t="s">
        <v>4</v>
      </c>
      <c r="C47" s="8">
        <f t="shared" ref="C47:I47" si="13">C46-C41</f>
        <v>-9036</v>
      </c>
      <c r="D47" s="61">
        <f t="shared" si="13"/>
        <v>-7830</v>
      </c>
      <c r="E47" s="61">
        <f t="shared" si="13"/>
        <v>-9390</v>
      </c>
      <c r="F47" s="8">
        <f t="shared" si="13"/>
        <v>-1712</v>
      </c>
      <c r="G47" s="62">
        <f t="shared" si="13"/>
        <v>-2960</v>
      </c>
      <c r="H47" s="8">
        <f t="shared" si="13"/>
        <v>-2431</v>
      </c>
      <c r="I47" s="62">
        <f t="shared" si="13"/>
        <v>0</v>
      </c>
      <c r="J47" s="61">
        <f t="shared" si="3"/>
        <v>-7103</v>
      </c>
      <c r="K47" s="112">
        <f t="shared" si="7"/>
        <v>75.644302449414269</v>
      </c>
      <c r="L47" s="173"/>
      <c r="M47" s="8">
        <f>M46-M41</f>
        <v>-4672</v>
      </c>
      <c r="N47" s="142">
        <f>N46-N41</f>
        <v>-7103</v>
      </c>
      <c r="O47" s="8">
        <f>O46-O41</f>
        <v>0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113</v>
      </c>
    </row>
    <row r="58" spans="1:10">
      <c r="A58" s="26" t="s">
        <v>114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53127-B5D5-467B-B247-83DAD6F5A88D}">
  <dimension ref="A1:P58"/>
  <sheetViews>
    <sheetView workbookViewId="0">
      <selection activeCell="Q1" sqref="Q1"/>
    </sheetView>
  </sheetViews>
  <sheetFormatPr defaultColWidth="8.77734375" defaultRowHeight="13.2"/>
  <cols>
    <col min="1" max="1" width="37.77734375" style="26" customWidth="1"/>
    <col min="2" max="2" width="7.2187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77734375" style="2" customWidth="1"/>
    <col min="8" max="10" width="9.21875" style="2" customWidth="1"/>
    <col min="11" max="11" width="12" style="1" customWidth="1"/>
    <col min="12" max="12" width="8.77734375" style="1"/>
    <col min="13" max="13" width="11.77734375" style="1" customWidth="1"/>
    <col min="14" max="14" width="12.5546875" style="1" customWidth="1"/>
    <col min="15" max="15" width="11.77734375" style="1" customWidth="1"/>
    <col min="16" max="16" width="12" style="1" customWidth="1"/>
    <col min="17" max="16384" width="8.77734375" style="1"/>
  </cols>
  <sheetData>
    <row r="1" spans="1:16" ht="23.4">
      <c r="A1" s="465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470" t="s">
        <v>115</v>
      </c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2"/>
    </row>
    <row r="8" spans="1:16" ht="13.8" thickBot="1">
      <c r="A8" s="29" t="s">
        <v>59</v>
      </c>
      <c r="F8" s="14"/>
      <c r="G8" s="14"/>
    </row>
    <row r="9" spans="1:16" ht="13.8" thickBot="1">
      <c r="A9" s="153" t="s">
        <v>52</v>
      </c>
      <c r="B9" s="154" t="s">
        <v>77</v>
      </c>
      <c r="C9" s="70" t="s">
        <v>3</v>
      </c>
      <c r="D9" s="97" t="s">
        <v>58</v>
      </c>
      <c r="E9" s="98" t="s">
        <v>57</v>
      </c>
      <c r="F9" s="467" t="s">
        <v>56</v>
      </c>
      <c r="G9" s="473"/>
      <c r="H9" s="473"/>
      <c r="I9" s="474"/>
      <c r="J9" s="13" t="s">
        <v>69</v>
      </c>
      <c r="K9" s="12" t="s">
        <v>55</v>
      </c>
      <c r="L9" s="18"/>
      <c r="M9" s="154" t="s">
        <v>53</v>
      </c>
      <c r="N9" s="154" t="s">
        <v>54</v>
      </c>
      <c r="O9" s="154" t="s">
        <v>53</v>
      </c>
    </row>
    <row r="10" spans="1:16" ht="13.8" thickBot="1">
      <c r="A10" s="31"/>
      <c r="B10" s="155"/>
      <c r="C10" s="71" t="s">
        <v>68</v>
      </c>
      <c r="D10" s="99">
        <v>2025</v>
      </c>
      <c r="E10" s="100">
        <v>2025</v>
      </c>
      <c r="F10" s="11" t="s">
        <v>51</v>
      </c>
      <c r="G10" s="182" t="s">
        <v>50</v>
      </c>
      <c r="H10" s="182" t="s">
        <v>49</v>
      </c>
      <c r="I10" s="183" t="s">
        <v>48</v>
      </c>
      <c r="J10" s="10" t="s">
        <v>8</v>
      </c>
      <c r="K10" s="9" t="s">
        <v>47</v>
      </c>
      <c r="L10" s="18"/>
      <c r="M10" s="184" t="s">
        <v>64</v>
      </c>
      <c r="N10" s="155" t="s">
        <v>65</v>
      </c>
      <c r="O10" s="155" t="s">
        <v>46</v>
      </c>
    </row>
    <row r="11" spans="1:16">
      <c r="A11" s="32" t="s">
        <v>45</v>
      </c>
      <c r="B11" s="185"/>
      <c r="C11" s="186">
        <v>52</v>
      </c>
      <c r="D11" s="101">
        <v>53</v>
      </c>
      <c r="E11" s="95">
        <v>51</v>
      </c>
      <c r="F11" s="143">
        <v>51</v>
      </c>
      <c r="G11" s="187">
        <f t="shared" ref="G11:H23" si="0">M11</f>
        <v>51</v>
      </c>
      <c r="H11" s="188">
        <f t="shared" si="0"/>
        <v>51</v>
      </c>
      <c r="I11" s="189"/>
      <c r="J11" s="107" t="s">
        <v>4</v>
      </c>
      <c r="K11" s="111" t="s">
        <v>4</v>
      </c>
      <c r="L11" s="328"/>
      <c r="M11" s="190">
        <v>51</v>
      </c>
      <c r="N11" s="191">
        <v>51</v>
      </c>
      <c r="O11" s="85"/>
    </row>
    <row r="12" spans="1:16" ht="13.8" thickBot="1">
      <c r="A12" s="33" t="s">
        <v>44</v>
      </c>
      <c r="B12" s="192"/>
      <c r="C12" s="193">
        <v>47.62</v>
      </c>
      <c r="D12" s="156">
        <v>44</v>
      </c>
      <c r="E12" s="96">
        <v>47</v>
      </c>
      <c r="F12" s="299">
        <v>47.07</v>
      </c>
      <c r="G12" s="300">
        <f t="shared" si="0"/>
        <v>47.66</v>
      </c>
      <c r="H12" s="301">
        <f t="shared" si="0"/>
        <v>47.19</v>
      </c>
      <c r="I12" s="300"/>
      <c r="J12" s="108"/>
      <c r="K12" s="59" t="s">
        <v>4</v>
      </c>
      <c r="L12" s="328"/>
      <c r="M12" s="196">
        <v>47.66</v>
      </c>
      <c r="N12" s="197">
        <v>47.19</v>
      </c>
      <c r="O12" s="152"/>
    </row>
    <row r="13" spans="1:16">
      <c r="A13" s="34" t="s">
        <v>62</v>
      </c>
      <c r="B13" s="50"/>
      <c r="C13" s="126">
        <v>14313</v>
      </c>
      <c r="D13" s="101" t="s">
        <v>4</v>
      </c>
      <c r="E13" s="101" t="s">
        <v>4</v>
      </c>
      <c r="F13" s="132">
        <v>14345</v>
      </c>
      <c r="G13" s="77">
        <f t="shared" si="0"/>
        <v>14743</v>
      </c>
      <c r="H13" s="78">
        <f t="shared" si="0"/>
        <v>14805</v>
      </c>
      <c r="I13" s="77"/>
      <c r="J13" s="104" t="s">
        <v>4</v>
      </c>
      <c r="K13" s="6" t="s">
        <v>4</v>
      </c>
      <c r="L13" s="173"/>
      <c r="M13" s="159">
        <v>14743</v>
      </c>
      <c r="N13" s="199">
        <v>14805</v>
      </c>
      <c r="O13" s="126"/>
    </row>
    <row r="14" spans="1:16">
      <c r="A14" s="35" t="s">
        <v>63</v>
      </c>
      <c r="B14" s="50"/>
      <c r="C14" s="126">
        <v>12571</v>
      </c>
      <c r="D14" s="102" t="s">
        <v>4</v>
      </c>
      <c r="E14" s="102" t="s">
        <v>4</v>
      </c>
      <c r="F14" s="130">
        <v>12670</v>
      </c>
      <c r="G14" s="77">
        <f t="shared" si="0"/>
        <v>12999</v>
      </c>
      <c r="H14" s="78">
        <f t="shared" si="0"/>
        <v>13093</v>
      </c>
      <c r="I14" s="77"/>
      <c r="J14" s="104" t="s">
        <v>4</v>
      </c>
      <c r="K14" s="6" t="s">
        <v>4</v>
      </c>
      <c r="L14" s="173"/>
      <c r="M14" s="160">
        <v>12999</v>
      </c>
      <c r="N14" s="199">
        <v>13093</v>
      </c>
      <c r="O14" s="126"/>
    </row>
    <row r="15" spans="1:16">
      <c r="A15" s="35" t="s">
        <v>43</v>
      </c>
      <c r="B15" s="50" t="s">
        <v>42</v>
      </c>
      <c r="C15" s="126">
        <v>234</v>
      </c>
      <c r="D15" s="102" t="s">
        <v>4</v>
      </c>
      <c r="E15" s="102" t="s">
        <v>4</v>
      </c>
      <c r="F15" s="130">
        <v>316</v>
      </c>
      <c r="G15" s="77">
        <f t="shared" si="0"/>
        <v>272</v>
      </c>
      <c r="H15" s="78">
        <f t="shared" si="0"/>
        <v>378</v>
      </c>
      <c r="I15" s="77"/>
      <c r="J15" s="104" t="s">
        <v>4</v>
      </c>
      <c r="K15" s="6" t="s">
        <v>4</v>
      </c>
      <c r="L15" s="173"/>
      <c r="M15" s="160">
        <v>272</v>
      </c>
      <c r="N15" s="199">
        <v>378</v>
      </c>
      <c r="O15" s="126"/>
    </row>
    <row r="16" spans="1:16">
      <c r="A16" s="35" t="s">
        <v>41</v>
      </c>
      <c r="B16" s="50" t="s">
        <v>4</v>
      </c>
      <c r="C16" s="126">
        <v>3089</v>
      </c>
      <c r="D16" s="102" t="s">
        <v>4</v>
      </c>
      <c r="E16" s="102" t="s">
        <v>4</v>
      </c>
      <c r="F16" s="130">
        <v>12256</v>
      </c>
      <c r="G16" s="77">
        <f t="shared" si="0"/>
        <v>20345</v>
      </c>
      <c r="H16" s="78">
        <f t="shared" si="0"/>
        <v>28092</v>
      </c>
      <c r="I16" s="77"/>
      <c r="J16" s="104" t="s">
        <v>4</v>
      </c>
      <c r="K16" s="6" t="s">
        <v>4</v>
      </c>
      <c r="L16" s="173"/>
      <c r="M16" s="160">
        <v>20345</v>
      </c>
      <c r="N16" s="199">
        <v>28092</v>
      </c>
      <c r="O16" s="126"/>
    </row>
    <row r="17" spans="1:15" ht="13.8" thickBot="1">
      <c r="A17" s="32" t="s">
        <v>40</v>
      </c>
      <c r="B17" s="51" t="s">
        <v>39</v>
      </c>
      <c r="C17" s="127">
        <v>5174</v>
      </c>
      <c r="D17" s="103" t="s">
        <v>4</v>
      </c>
      <c r="E17" s="103" t="s">
        <v>4</v>
      </c>
      <c r="F17" s="145">
        <v>8587</v>
      </c>
      <c r="G17" s="77">
        <f t="shared" si="0"/>
        <v>5208</v>
      </c>
      <c r="H17" s="78">
        <f t="shared" si="0"/>
        <v>1687</v>
      </c>
      <c r="I17" s="80"/>
      <c r="J17" s="109" t="s">
        <v>4</v>
      </c>
      <c r="K17" s="7" t="s">
        <v>4</v>
      </c>
      <c r="L17" s="173"/>
      <c r="M17" s="161">
        <v>5208</v>
      </c>
      <c r="N17" s="201">
        <v>1687</v>
      </c>
      <c r="O17" s="127"/>
    </row>
    <row r="18" spans="1:15" ht="13.8" thickBot="1">
      <c r="A18" s="36" t="s">
        <v>38</v>
      </c>
      <c r="B18" s="25"/>
      <c r="C18" s="52">
        <f>C13-C14+C15+C16+C17</f>
        <v>10239</v>
      </c>
      <c r="D18" s="52" t="s">
        <v>4</v>
      </c>
      <c r="E18" s="52" t="s">
        <v>4</v>
      </c>
      <c r="F18" s="21">
        <f>F13-F14+F15+F16+F17</f>
        <v>22834</v>
      </c>
      <c r="G18" s="21">
        <f>G13-G14+G15+G16+G17</f>
        <v>27569</v>
      </c>
      <c r="H18" s="21">
        <f t="shared" ref="H18:I18" si="1">H13-H14+H15+H16+H17</f>
        <v>31869</v>
      </c>
      <c r="I18" s="21">
        <f t="shared" si="1"/>
        <v>0</v>
      </c>
      <c r="J18" s="61" t="s">
        <v>4</v>
      </c>
      <c r="K18" s="8" t="s">
        <v>4</v>
      </c>
      <c r="L18" s="173"/>
      <c r="M18" s="134">
        <f>M13-M14+M15+M16+M17</f>
        <v>27569</v>
      </c>
      <c r="N18" s="134">
        <f t="shared" ref="N18:O18" si="2">N13-N14+N15+N16+N17</f>
        <v>31869</v>
      </c>
      <c r="O18" s="134">
        <f t="shared" si="2"/>
        <v>0</v>
      </c>
    </row>
    <row r="19" spans="1:15">
      <c r="A19" s="32" t="s">
        <v>66</v>
      </c>
      <c r="B19" s="53" t="s">
        <v>67</v>
      </c>
      <c r="C19" s="127">
        <v>1823</v>
      </c>
      <c r="D19" s="101" t="s">
        <v>4</v>
      </c>
      <c r="E19" s="101" t="s">
        <v>4</v>
      </c>
      <c r="F19" s="145">
        <v>1756</v>
      </c>
      <c r="G19" s="77">
        <f t="shared" si="0"/>
        <v>1825</v>
      </c>
      <c r="H19" s="78">
        <f t="shared" si="0"/>
        <v>1752</v>
      </c>
      <c r="I19" s="81"/>
      <c r="J19" s="109" t="s">
        <v>4</v>
      </c>
      <c r="K19" s="7" t="s">
        <v>4</v>
      </c>
      <c r="L19" s="173"/>
      <c r="M19" s="162">
        <v>1825</v>
      </c>
      <c r="N19" s="201">
        <v>1752</v>
      </c>
      <c r="O19" s="127"/>
    </row>
    <row r="20" spans="1:15">
      <c r="A20" s="35" t="s">
        <v>37</v>
      </c>
      <c r="B20" s="50" t="s">
        <v>36</v>
      </c>
      <c r="C20" s="126">
        <v>2096</v>
      </c>
      <c r="D20" s="102" t="s">
        <v>4</v>
      </c>
      <c r="E20" s="102" t="s">
        <v>4</v>
      </c>
      <c r="F20" s="130">
        <v>1155</v>
      </c>
      <c r="G20" s="77">
        <f t="shared" si="0"/>
        <v>1098</v>
      </c>
      <c r="H20" s="78">
        <f t="shared" si="0"/>
        <v>1165</v>
      </c>
      <c r="I20" s="77"/>
      <c r="J20" s="104" t="s">
        <v>4</v>
      </c>
      <c r="K20" s="6" t="s">
        <v>4</v>
      </c>
      <c r="L20" s="173"/>
      <c r="M20" s="160">
        <v>1098</v>
      </c>
      <c r="N20" s="199">
        <v>1165</v>
      </c>
      <c r="O20" s="126"/>
    </row>
    <row r="21" spans="1:15">
      <c r="A21" s="35" t="s">
        <v>35</v>
      </c>
      <c r="B21" s="50" t="s">
        <v>4</v>
      </c>
      <c r="C21" s="126">
        <v>2439</v>
      </c>
      <c r="D21" s="102" t="s">
        <v>4</v>
      </c>
      <c r="E21" s="102" t="s">
        <v>4</v>
      </c>
      <c r="F21" s="130">
        <v>2439</v>
      </c>
      <c r="G21" s="77">
        <f t="shared" si="0"/>
        <v>2439</v>
      </c>
      <c r="H21" s="78">
        <f t="shared" si="0"/>
        <v>2439</v>
      </c>
      <c r="I21" s="77"/>
      <c r="J21" s="104" t="s">
        <v>4</v>
      </c>
      <c r="K21" s="6" t="s">
        <v>4</v>
      </c>
      <c r="L21" s="173"/>
      <c r="M21" s="160">
        <v>2439</v>
      </c>
      <c r="N21" s="199">
        <v>2439</v>
      </c>
      <c r="O21" s="126"/>
    </row>
    <row r="22" spans="1:15">
      <c r="A22" s="35" t="s">
        <v>34</v>
      </c>
      <c r="B22" s="50" t="s">
        <v>4</v>
      </c>
      <c r="C22" s="126">
        <v>3875</v>
      </c>
      <c r="D22" s="102" t="s">
        <v>4</v>
      </c>
      <c r="E22" s="102" t="s">
        <v>4</v>
      </c>
      <c r="F22" s="130">
        <v>17831</v>
      </c>
      <c r="G22" s="77">
        <f t="shared" si="0"/>
        <v>22347</v>
      </c>
      <c r="H22" s="78">
        <f t="shared" si="0"/>
        <v>26472</v>
      </c>
      <c r="I22" s="77"/>
      <c r="J22" s="104" t="s">
        <v>4</v>
      </c>
      <c r="K22" s="6" t="s">
        <v>4</v>
      </c>
      <c r="L22" s="173"/>
      <c r="M22" s="160">
        <v>22347</v>
      </c>
      <c r="N22" s="199">
        <v>26472</v>
      </c>
      <c r="O22" s="126"/>
    </row>
    <row r="23" spans="1:15" ht="13.8" thickBot="1">
      <c r="A23" s="33" t="s">
        <v>33</v>
      </c>
      <c r="B23" s="54" t="s">
        <v>4</v>
      </c>
      <c r="C23" s="128">
        <v>0</v>
      </c>
      <c r="D23" s="103" t="s">
        <v>4</v>
      </c>
      <c r="E23" s="103" t="s">
        <v>4</v>
      </c>
      <c r="F23" s="133">
        <v>0</v>
      </c>
      <c r="G23" s="80">
        <f t="shared" si="0"/>
        <v>0</v>
      </c>
      <c r="H23" s="79">
        <f t="shared" si="0"/>
        <v>0</v>
      </c>
      <c r="I23" s="80"/>
      <c r="J23" s="110" t="s">
        <v>4</v>
      </c>
      <c r="K23" s="5" t="s">
        <v>4</v>
      </c>
      <c r="L23" s="173"/>
      <c r="M23" s="140">
        <v>0</v>
      </c>
      <c r="N23" s="204">
        <v>0</v>
      </c>
      <c r="O23" s="128"/>
    </row>
    <row r="24" spans="1:15">
      <c r="A24" s="37" t="s">
        <v>32</v>
      </c>
      <c r="B24" s="55" t="s">
        <v>4</v>
      </c>
      <c r="C24" s="129">
        <v>35892</v>
      </c>
      <c r="D24" s="118">
        <v>35038</v>
      </c>
      <c r="E24" s="89">
        <v>37510</v>
      </c>
      <c r="F24" s="118">
        <v>8704</v>
      </c>
      <c r="G24" s="167">
        <f>M24-F24</f>
        <v>9173</v>
      </c>
      <c r="H24" s="82">
        <f>N24-M24</f>
        <v>8290</v>
      </c>
      <c r="I24" s="320"/>
      <c r="J24" s="67">
        <f t="shared" ref="J24:J47" si="3">SUM(F24:I24)</f>
        <v>26167</v>
      </c>
      <c r="K24" s="112">
        <f>IF(E24=0,"x",(J24/E24*100))</f>
        <v>69.760063982937879</v>
      </c>
      <c r="L24" s="173"/>
      <c r="M24" s="159">
        <v>17877</v>
      </c>
      <c r="N24" s="207">
        <v>26167</v>
      </c>
      <c r="O24" s="129"/>
    </row>
    <row r="25" spans="1:15">
      <c r="A25" s="35" t="s">
        <v>31</v>
      </c>
      <c r="B25" s="56" t="s">
        <v>4</v>
      </c>
      <c r="C25" s="130"/>
      <c r="D25" s="119"/>
      <c r="E25" s="90">
        <v>0</v>
      </c>
      <c r="F25" s="119">
        <v>0</v>
      </c>
      <c r="G25" s="168">
        <f t="shared" ref="G25:G42" si="4">M25-F25</f>
        <v>0</v>
      </c>
      <c r="H25" s="78">
        <f t="shared" ref="H25:H42" si="5">N25-M25</f>
        <v>0</v>
      </c>
      <c r="I25" s="322"/>
      <c r="J25" s="104">
        <f t="shared" si="3"/>
        <v>0</v>
      </c>
      <c r="K25" s="113" t="str">
        <f>IF(E25=0,"x",(J25/E25)*100)</f>
        <v>x</v>
      </c>
      <c r="L25" s="173"/>
      <c r="M25" s="160">
        <v>0</v>
      </c>
      <c r="N25" s="199">
        <v>0</v>
      </c>
      <c r="O25" s="130"/>
    </row>
    <row r="26" spans="1:15" ht="13.8" thickBot="1">
      <c r="A26" s="33" t="s">
        <v>30</v>
      </c>
      <c r="B26" s="57">
        <v>672</v>
      </c>
      <c r="C26" s="131">
        <v>4340</v>
      </c>
      <c r="D26" s="120">
        <v>3739</v>
      </c>
      <c r="E26" s="91">
        <v>3739</v>
      </c>
      <c r="F26" s="146">
        <v>935</v>
      </c>
      <c r="G26" s="169">
        <f t="shared" si="4"/>
        <v>935</v>
      </c>
      <c r="H26" s="83">
        <f t="shared" si="5"/>
        <v>935</v>
      </c>
      <c r="I26" s="324"/>
      <c r="J26" s="105">
        <f t="shared" si="3"/>
        <v>2805</v>
      </c>
      <c r="K26" s="114">
        <f t="shared" ref="K26" si="6">IF(E26=0,"x",(J26/E26*100))</f>
        <v>75.020058839261836</v>
      </c>
      <c r="L26" s="173"/>
      <c r="M26" s="161">
        <v>1870</v>
      </c>
      <c r="N26" s="212">
        <v>2805</v>
      </c>
      <c r="O26" s="131"/>
    </row>
    <row r="27" spans="1:15">
      <c r="A27" s="34" t="s">
        <v>6</v>
      </c>
      <c r="B27" s="55">
        <v>501</v>
      </c>
      <c r="C27" s="132">
        <v>3354</v>
      </c>
      <c r="D27" s="121">
        <v>3208</v>
      </c>
      <c r="E27" s="92">
        <v>3346</v>
      </c>
      <c r="F27" s="121">
        <v>841</v>
      </c>
      <c r="G27" s="228">
        <f t="shared" si="4"/>
        <v>865</v>
      </c>
      <c r="H27" s="220">
        <f t="shared" si="5"/>
        <v>492</v>
      </c>
      <c r="I27" s="81"/>
      <c r="J27" s="67">
        <f t="shared" si="3"/>
        <v>2198</v>
      </c>
      <c r="K27" s="117">
        <f t="shared" ref="K27:K47" si="7">IF(E27=0,"x",(J27/E27)*100)</f>
        <v>65.690376569037653</v>
      </c>
      <c r="L27" s="173"/>
      <c r="M27" s="162">
        <v>1706</v>
      </c>
      <c r="N27" s="214">
        <v>2198</v>
      </c>
      <c r="O27" s="132"/>
    </row>
    <row r="28" spans="1:15">
      <c r="A28" s="35" t="s">
        <v>29</v>
      </c>
      <c r="B28" s="56">
        <v>502</v>
      </c>
      <c r="C28" s="130">
        <v>1947</v>
      </c>
      <c r="D28" s="122">
        <v>1888</v>
      </c>
      <c r="E28" s="93">
        <v>1888</v>
      </c>
      <c r="F28" s="122">
        <v>849</v>
      </c>
      <c r="G28" s="168">
        <f t="shared" si="4"/>
        <v>353</v>
      </c>
      <c r="H28" s="78">
        <f t="shared" si="5"/>
        <v>200</v>
      </c>
      <c r="I28" s="77"/>
      <c r="J28" s="104">
        <f t="shared" si="3"/>
        <v>1402</v>
      </c>
      <c r="K28" s="113">
        <f t="shared" si="7"/>
        <v>74.258474576271183</v>
      </c>
      <c r="L28" s="173"/>
      <c r="M28" s="160">
        <v>1202</v>
      </c>
      <c r="N28" s="199">
        <v>1402</v>
      </c>
      <c r="O28" s="130"/>
    </row>
    <row r="29" spans="1:15">
      <c r="A29" s="35" t="s">
        <v>5</v>
      </c>
      <c r="B29" s="56">
        <v>504</v>
      </c>
      <c r="C29" s="130">
        <v>0</v>
      </c>
      <c r="D29" s="122">
        <v>0</v>
      </c>
      <c r="E29" s="93">
        <v>0</v>
      </c>
      <c r="F29" s="122">
        <v>0</v>
      </c>
      <c r="G29" s="168">
        <f t="shared" si="4"/>
        <v>0</v>
      </c>
      <c r="H29" s="78">
        <f t="shared" si="5"/>
        <v>0</v>
      </c>
      <c r="I29" s="77"/>
      <c r="J29" s="104">
        <f t="shared" si="3"/>
        <v>0</v>
      </c>
      <c r="K29" s="113" t="str">
        <f t="shared" si="7"/>
        <v>x</v>
      </c>
      <c r="L29" s="173"/>
      <c r="M29" s="160">
        <v>0</v>
      </c>
      <c r="N29" s="199">
        <v>0</v>
      </c>
      <c r="O29" s="130"/>
    </row>
    <row r="30" spans="1:15">
      <c r="A30" s="35" t="s">
        <v>0</v>
      </c>
      <c r="B30" s="56">
        <v>511</v>
      </c>
      <c r="C30" s="130">
        <v>406</v>
      </c>
      <c r="D30" s="122">
        <v>530</v>
      </c>
      <c r="E30" s="93">
        <v>370</v>
      </c>
      <c r="F30" s="122">
        <v>50</v>
      </c>
      <c r="G30" s="168">
        <f t="shared" si="4"/>
        <v>10</v>
      </c>
      <c r="H30" s="78">
        <f t="shared" si="5"/>
        <v>160</v>
      </c>
      <c r="I30" s="77"/>
      <c r="J30" s="104">
        <f t="shared" si="3"/>
        <v>220</v>
      </c>
      <c r="K30" s="113">
        <f t="shared" si="7"/>
        <v>59.45945945945946</v>
      </c>
      <c r="L30" s="173"/>
      <c r="M30" s="160">
        <v>60</v>
      </c>
      <c r="N30" s="199">
        <v>220</v>
      </c>
      <c r="O30" s="130"/>
    </row>
    <row r="31" spans="1:15">
      <c r="A31" s="35" t="s">
        <v>1</v>
      </c>
      <c r="B31" s="56">
        <v>518</v>
      </c>
      <c r="C31" s="130">
        <v>1315</v>
      </c>
      <c r="D31" s="122">
        <v>1250</v>
      </c>
      <c r="E31" s="93">
        <v>1699</v>
      </c>
      <c r="F31" s="122">
        <v>399</v>
      </c>
      <c r="G31" s="168">
        <f t="shared" si="4"/>
        <v>363</v>
      </c>
      <c r="H31" s="78">
        <f t="shared" si="5"/>
        <v>411</v>
      </c>
      <c r="I31" s="77"/>
      <c r="J31" s="104">
        <f t="shared" si="3"/>
        <v>1173</v>
      </c>
      <c r="K31" s="113">
        <f t="shared" si="7"/>
        <v>69.040612124779273</v>
      </c>
      <c r="L31" s="173"/>
      <c r="M31" s="160">
        <v>762</v>
      </c>
      <c r="N31" s="199">
        <v>1173</v>
      </c>
      <c r="O31" s="130"/>
    </row>
    <row r="32" spans="1:15">
      <c r="A32" s="35" t="s">
        <v>28</v>
      </c>
      <c r="B32" s="56">
        <v>521</v>
      </c>
      <c r="C32" s="130">
        <v>23087</v>
      </c>
      <c r="D32" s="122">
        <v>22584</v>
      </c>
      <c r="E32" s="93">
        <v>24630</v>
      </c>
      <c r="F32" s="122">
        <v>5678</v>
      </c>
      <c r="G32" s="168">
        <f t="shared" si="4"/>
        <v>6349</v>
      </c>
      <c r="H32" s="78">
        <f t="shared" si="5"/>
        <v>6143</v>
      </c>
      <c r="I32" s="77"/>
      <c r="J32" s="104">
        <f t="shared" si="3"/>
        <v>18170</v>
      </c>
      <c r="K32" s="113">
        <f t="shared" si="7"/>
        <v>73.771822980105554</v>
      </c>
      <c r="L32" s="173"/>
      <c r="M32" s="160">
        <v>12027</v>
      </c>
      <c r="N32" s="199">
        <v>18170</v>
      </c>
      <c r="O32" s="130"/>
    </row>
    <row r="33" spans="1:15">
      <c r="A33" s="35" t="s">
        <v>27</v>
      </c>
      <c r="B33" s="56" t="s">
        <v>26</v>
      </c>
      <c r="C33" s="130">
        <v>8626</v>
      </c>
      <c r="D33" s="122">
        <v>8593</v>
      </c>
      <c r="E33" s="93">
        <v>8400</v>
      </c>
      <c r="F33" s="122">
        <v>2129</v>
      </c>
      <c r="G33" s="168">
        <f t="shared" si="4"/>
        <v>2679</v>
      </c>
      <c r="H33" s="78">
        <f t="shared" si="5"/>
        <v>2179</v>
      </c>
      <c r="I33" s="77"/>
      <c r="J33" s="104">
        <f t="shared" si="3"/>
        <v>6987</v>
      </c>
      <c r="K33" s="113">
        <f t="shared" si="7"/>
        <v>83.178571428571431</v>
      </c>
      <c r="L33" s="173"/>
      <c r="M33" s="160">
        <v>4808</v>
      </c>
      <c r="N33" s="199">
        <v>6987</v>
      </c>
      <c r="O33" s="130"/>
    </row>
    <row r="34" spans="1:15">
      <c r="A34" s="35" t="s">
        <v>25</v>
      </c>
      <c r="B34" s="56">
        <v>557</v>
      </c>
      <c r="C34" s="130">
        <v>0</v>
      </c>
      <c r="D34" s="122">
        <v>0</v>
      </c>
      <c r="E34" s="93">
        <v>0</v>
      </c>
      <c r="F34" s="122">
        <v>0</v>
      </c>
      <c r="G34" s="168">
        <f t="shared" si="4"/>
        <v>0</v>
      </c>
      <c r="H34" s="78">
        <f t="shared" si="5"/>
        <v>0</v>
      </c>
      <c r="I34" s="77"/>
      <c r="J34" s="104">
        <f t="shared" si="3"/>
        <v>0</v>
      </c>
      <c r="K34" s="113" t="str">
        <f t="shared" si="7"/>
        <v>x</v>
      </c>
      <c r="L34" s="173"/>
      <c r="M34" s="160">
        <v>0</v>
      </c>
      <c r="N34" s="199">
        <v>0</v>
      </c>
      <c r="O34" s="130"/>
    </row>
    <row r="35" spans="1:15">
      <c r="A35" s="35" t="s">
        <v>2</v>
      </c>
      <c r="B35" s="56">
        <v>551</v>
      </c>
      <c r="C35" s="130">
        <v>225</v>
      </c>
      <c r="D35" s="122">
        <v>274</v>
      </c>
      <c r="E35" s="93">
        <v>276</v>
      </c>
      <c r="F35" s="122">
        <v>67</v>
      </c>
      <c r="G35" s="168">
        <f t="shared" si="4"/>
        <v>68</v>
      </c>
      <c r="H35" s="78">
        <f t="shared" si="5"/>
        <v>70</v>
      </c>
      <c r="I35" s="77"/>
      <c r="J35" s="104">
        <f t="shared" si="3"/>
        <v>205</v>
      </c>
      <c r="K35" s="113">
        <f t="shared" si="7"/>
        <v>74.275362318840578</v>
      </c>
      <c r="L35" s="173"/>
      <c r="M35" s="160">
        <v>135</v>
      </c>
      <c r="N35" s="199">
        <v>205</v>
      </c>
      <c r="O35" s="130"/>
    </row>
    <row r="36" spans="1:15" ht="13.8" thickBot="1">
      <c r="A36" s="32" t="s">
        <v>24</v>
      </c>
      <c r="B36" s="58" t="s">
        <v>23</v>
      </c>
      <c r="C36" s="133">
        <v>182</v>
      </c>
      <c r="D36" s="123">
        <v>40</v>
      </c>
      <c r="E36" s="94">
        <v>300</v>
      </c>
      <c r="F36" s="147">
        <v>-33.5</v>
      </c>
      <c r="G36" s="168">
        <f t="shared" si="4"/>
        <v>175.5</v>
      </c>
      <c r="H36" s="78">
        <f t="shared" si="5"/>
        <v>45</v>
      </c>
      <c r="I36" s="77"/>
      <c r="J36" s="105">
        <f t="shared" si="3"/>
        <v>187</v>
      </c>
      <c r="K36" s="114">
        <f t="shared" si="7"/>
        <v>62.333333333333329</v>
      </c>
      <c r="L36" s="173"/>
      <c r="M36" s="140">
        <v>142</v>
      </c>
      <c r="N36" s="204">
        <v>187</v>
      </c>
      <c r="O36" s="133"/>
    </row>
    <row r="37" spans="1:15" ht="13.8" thickBot="1">
      <c r="A37" s="36" t="s">
        <v>22</v>
      </c>
      <c r="B37" s="60"/>
      <c r="C37" s="52">
        <f t="shared" ref="C37:I37" si="8">SUM(C27:C36)</f>
        <v>39142</v>
      </c>
      <c r="D37" s="52">
        <f t="shared" si="8"/>
        <v>38367</v>
      </c>
      <c r="E37" s="61">
        <f t="shared" si="8"/>
        <v>40909</v>
      </c>
      <c r="F37" s="52">
        <f t="shared" si="8"/>
        <v>9979.5</v>
      </c>
      <c r="G37" s="52">
        <f t="shared" si="8"/>
        <v>10862.5</v>
      </c>
      <c r="H37" s="52">
        <f t="shared" si="8"/>
        <v>9700</v>
      </c>
      <c r="I37" s="52">
        <f t="shared" si="8"/>
        <v>0</v>
      </c>
      <c r="J37" s="61">
        <f t="shared" si="3"/>
        <v>30542</v>
      </c>
      <c r="K37" s="115">
        <f t="shared" si="7"/>
        <v>74.658388129751401</v>
      </c>
      <c r="L37" s="173"/>
      <c r="M37" s="21">
        <f>SUM(M27:M36)</f>
        <v>20842</v>
      </c>
      <c r="N37" s="23">
        <f>SUM(N27:N36)</f>
        <v>30542</v>
      </c>
      <c r="O37" s="21">
        <f>SUM(O27:O36)</f>
        <v>0</v>
      </c>
    </row>
    <row r="38" spans="1:15">
      <c r="A38" s="34" t="s">
        <v>21</v>
      </c>
      <c r="B38" s="55">
        <v>601</v>
      </c>
      <c r="C38" s="132">
        <v>0</v>
      </c>
      <c r="D38" s="121">
        <v>0</v>
      </c>
      <c r="E38" s="92">
        <v>0</v>
      </c>
      <c r="F38" s="148">
        <v>0</v>
      </c>
      <c r="G38" s="168">
        <f t="shared" si="4"/>
        <v>0</v>
      </c>
      <c r="H38" s="78">
        <f t="shared" si="5"/>
        <v>0</v>
      </c>
      <c r="I38" s="77"/>
      <c r="J38" s="67">
        <f t="shared" si="3"/>
        <v>0</v>
      </c>
      <c r="K38" s="112" t="str">
        <f t="shared" si="7"/>
        <v>x</v>
      </c>
      <c r="L38" s="173"/>
      <c r="M38" s="162">
        <v>0</v>
      </c>
      <c r="N38" s="214">
        <v>0</v>
      </c>
      <c r="O38" s="132"/>
    </row>
    <row r="39" spans="1:15">
      <c r="A39" s="35" t="s">
        <v>20</v>
      </c>
      <c r="B39" s="56">
        <v>602</v>
      </c>
      <c r="C39" s="130">
        <v>2736</v>
      </c>
      <c r="D39" s="122">
        <v>2850</v>
      </c>
      <c r="E39" s="93">
        <v>2750</v>
      </c>
      <c r="F39" s="122">
        <v>775</v>
      </c>
      <c r="G39" s="168">
        <f t="shared" si="4"/>
        <v>801</v>
      </c>
      <c r="H39" s="78">
        <f t="shared" si="5"/>
        <v>404</v>
      </c>
      <c r="I39" s="77"/>
      <c r="J39" s="104">
        <f t="shared" si="3"/>
        <v>1980</v>
      </c>
      <c r="K39" s="113">
        <f t="shared" si="7"/>
        <v>72</v>
      </c>
      <c r="L39" s="173"/>
      <c r="M39" s="160">
        <v>1576</v>
      </c>
      <c r="N39" s="199">
        <v>1980</v>
      </c>
      <c r="O39" s="130"/>
    </row>
    <row r="40" spans="1:15">
      <c r="A40" s="35" t="s">
        <v>19</v>
      </c>
      <c r="B40" s="56">
        <v>604</v>
      </c>
      <c r="C40" s="130">
        <v>0</v>
      </c>
      <c r="D40" s="122">
        <v>0</v>
      </c>
      <c r="E40" s="93">
        <v>0</v>
      </c>
      <c r="F40" s="122">
        <v>0</v>
      </c>
      <c r="G40" s="168">
        <f t="shared" si="4"/>
        <v>0</v>
      </c>
      <c r="H40" s="78">
        <f t="shared" si="5"/>
        <v>0</v>
      </c>
      <c r="I40" s="77"/>
      <c r="J40" s="104">
        <f t="shared" si="3"/>
        <v>0</v>
      </c>
      <c r="K40" s="113" t="str">
        <f t="shared" si="7"/>
        <v>x</v>
      </c>
      <c r="L40" s="173"/>
      <c r="M40" s="160">
        <v>0</v>
      </c>
      <c r="N40" s="199">
        <v>0</v>
      </c>
      <c r="O40" s="130"/>
    </row>
    <row r="41" spans="1:15">
      <c r="A41" s="35" t="s">
        <v>18</v>
      </c>
      <c r="B41" s="56" t="s">
        <v>17</v>
      </c>
      <c r="C41" s="130">
        <v>35893</v>
      </c>
      <c r="D41" s="122">
        <v>35038</v>
      </c>
      <c r="E41" s="93">
        <v>37510</v>
      </c>
      <c r="F41" s="122">
        <v>8705</v>
      </c>
      <c r="G41" s="168">
        <f t="shared" si="4"/>
        <v>10109</v>
      </c>
      <c r="H41" s="78">
        <f t="shared" si="5"/>
        <v>9227</v>
      </c>
      <c r="I41" s="77"/>
      <c r="J41" s="104">
        <f t="shared" si="3"/>
        <v>28041</v>
      </c>
      <c r="K41" s="113">
        <f t="shared" si="7"/>
        <v>74.756065049320185</v>
      </c>
      <c r="L41" s="173"/>
      <c r="M41" s="160">
        <v>18814</v>
      </c>
      <c r="N41" s="199">
        <v>28041</v>
      </c>
      <c r="O41" s="130"/>
    </row>
    <row r="42" spans="1:15" ht="13.8" thickBot="1">
      <c r="A42" s="32" t="s">
        <v>7</v>
      </c>
      <c r="B42" s="58" t="s">
        <v>16</v>
      </c>
      <c r="C42" s="133">
        <v>518</v>
      </c>
      <c r="D42" s="123">
        <v>560</v>
      </c>
      <c r="E42" s="94">
        <v>730</v>
      </c>
      <c r="F42" s="147">
        <v>148</v>
      </c>
      <c r="G42" s="169">
        <f t="shared" si="4"/>
        <v>164</v>
      </c>
      <c r="H42" s="83">
        <f t="shared" si="5"/>
        <v>249</v>
      </c>
      <c r="I42" s="77"/>
      <c r="J42" s="105">
        <f t="shared" si="3"/>
        <v>561</v>
      </c>
      <c r="K42" s="114">
        <f t="shared" si="7"/>
        <v>76.849315068493155</v>
      </c>
      <c r="L42" s="173"/>
      <c r="M42" s="140">
        <v>312</v>
      </c>
      <c r="N42" s="204">
        <v>561</v>
      </c>
      <c r="O42" s="133"/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39147</v>
      </c>
      <c r="D43" s="61">
        <f t="shared" si="9"/>
        <v>38448</v>
      </c>
      <c r="E43" s="61">
        <f t="shared" si="9"/>
        <v>40990</v>
      </c>
      <c r="F43" s="8">
        <f t="shared" si="9"/>
        <v>9628</v>
      </c>
      <c r="G43" s="229">
        <f t="shared" si="9"/>
        <v>11074</v>
      </c>
      <c r="H43" s="222">
        <f t="shared" si="9"/>
        <v>9880</v>
      </c>
      <c r="I43" s="84">
        <f t="shared" si="9"/>
        <v>0</v>
      </c>
      <c r="J43" s="61">
        <f t="shared" si="3"/>
        <v>30582</v>
      </c>
      <c r="K43" s="117">
        <f t="shared" si="7"/>
        <v>74.608441083191025</v>
      </c>
      <c r="L43" s="173"/>
      <c r="M43" s="21">
        <f>SUM(M38:M42)</f>
        <v>20702</v>
      </c>
      <c r="N43" s="23">
        <f>SUM(N38:N42)</f>
        <v>30582</v>
      </c>
      <c r="O43" s="21">
        <f>SUM(O38:O42)</f>
        <v>0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106"/>
      <c r="K44" s="116"/>
      <c r="L44" s="173"/>
      <c r="M44" s="65"/>
      <c r="N44" s="141"/>
      <c r="O44" s="141"/>
    </row>
    <row r="45" spans="1:15" ht="13.8" thickBot="1">
      <c r="A45" s="66" t="s">
        <v>14</v>
      </c>
      <c r="B45" s="60" t="s">
        <v>4</v>
      </c>
      <c r="C45" s="8">
        <f t="shared" ref="C45:I45" si="10">C43-C41</f>
        <v>3254</v>
      </c>
      <c r="D45" s="61">
        <f t="shared" si="10"/>
        <v>3410</v>
      </c>
      <c r="E45" s="61">
        <f t="shared" si="10"/>
        <v>3480</v>
      </c>
      <c r="F45" s="8">
        <f t="shared" si="10"/>
        <v>923</v>
      </c>
      <c r="G45" s="62">
        <f t="shared" si="10"/>
        <v>965</v>
      </c>
      <c r="H45" s="8">
        <f t="shared" si="10"/>
        <v>653</v>
      </c>
      <c r="I45" s="62">
        <f t="shared" si="10"/>
        <v>0</v>
      </c>
      <c r="J45" s="67">
        <f t="shared" si="3"/>
        <v>2541</v>
      </c>
      <c r="K45" s="112">
        <f t="shared" si="7"/>
        <v>73.017241379310349</v>
      </c>
      <c r="L45" s="173"/>
      <c r="M45" s="8">
        <f>M43-M41</f>
        <v>1888</v>
      </c>
      <c r="N45" s="142">
        <f>N43-N41</f>
        <v>2541</v>
      </c>
      <c r="O45" s="8">
        <f>O43-O41</f>
        <v>0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5</v>
      </c>
      <c r="D46" s="61">
        <f t="shared" si="11"/>
        <v>81</v>
      </c>
      <c r="E46" s="61">
        <f t="shared" si="11"/>
        <v>81</v>
      </c>
      <c r="F46" s="304">
        <f t="shared" si="11"/>
        <v>-351.5</v>
      </c>
      <c r="G46" s="62">
        <f t="shared" si="11"/>
        <v>211.5</v>
      </c>
      <c r="H46" s="8">
        <f t="shared" si="11"/>
        <v>180</v>
      </c>
      <c r="I46" s="62">
        <f t="shared" si="11"/>
        <v>0</v>
      </c>
      <c r="J46" s="67">
        <f t="shared" si="3"/>
        <v>40</v>
      </c>
      <c r="K46" s="112">
        <f t="shared" si="7"/>
        <v>49.382716049382715</v>
      </c>
      <c r="L46" s="173"/>
      <c r="M46" s="304">
        <f>M43-M37</f>
        <v>-140</v>
      </c>
      <c r="N46" s="142">
        <f>N43-N37</f>
        <v>40</v>
      </c>
      <c r="O46" s="8">
        <f>O43-O37</f>
        <v>0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-35888</v>
      </c>
      <c r="D47" s="61">
        <f t="shared" si="12"/>
        <v>-34957</v>
      </c>
      <c r="E47" s="61">
        <f t="shared" si="12"/>
        <v>-37429</v>
      </c>
      <c r="F47" s="8">
        <f t="shared" si="12"/>
        <v>-9056.5</v>
      </c>
      <c r="G47" s="62">
        <f t="shared" si="12"/>
        <v>-9897.5</v>
      </c>
      <c r="H47" s="8">
        <f t="shared" si="12"/>
        <v>-9047</v>
      </c>
      <c r="I47" s="62">
        <f t="shared" si="12"/>
        <v>0</v>
      </c>
      <c r="J47" s="61">
        <f t="shared" si="3"/>
        <v>-28001</v>
      </c>
      <c r="K47" s="112">
        <f t="shared" si="7"/>
        <v>74.81097544684603</v>
      </c>
      <c r="L47" s="173"/>
      <c r="M47" s="8">
        <f>M46-M41</f>
        <v>-18954</v>
      </c>
      <c r="N47" s="142">
        <f>N46-N41</f>
        <v>-28001</v>
      </c>
      <c r="O47" s="8">
        <f>O46-O41</f>
        <v>0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116</v>
      </c>
    </row>
    <row r="58" spans="1:10">
      <c r="A58" s="26" t="s">
        <v>117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BFF3A-23B3-4708-934B-D608EEC06002}">
  <dimension ref="A1:P60"/>
  <sheetViews>
    <sheetView workbookViewId="0">
      <selection activeCell="Q1" sqref="Q1"/>
    </sheetView>
  </sheetViews>
  <sheetFormatPr defaultColWidth="8.77734375" defaultRowHeight="13.2"/>
  <cols>
    <col min="1" max="1" width="37.77734375" style="26" customWidth="1"/>
    <col min="2" max="2" width="7.2187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77734375" style="2" customWidth="1"/>
    <col min="8" max="10" width="9.21875" style="2" customWidth="1"/>
    <col min="11" max="11" width="12" style="1" customWidth="1"/>
    <col min="12" max="12" width="8.77734375" style="1"/>
    <col min="13" max="13" width="11.77734375" style="1" customWidth="1"/>
    <col min="14" max="14" width="12.5546875" style="1" customWidth="1"/>
    <col min="15" max="15" width="11.77734375" style="1" customWidth="1"/>
    <col min="16" max="16" width="12" style="1" customWidth="1"/>
    <col min="17" max="16384" width="8.77734375" style="1"/>
  </cols>
  <sheetData>
    <row r="1" spans="1:16" ht="23.4">
      <c r="A1" s="465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470" t="s">
        <v>118</v>
      </c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2"/>
    </row>
    <row r="8" spans="1:16" ht="13.8" thickBot="1">
      <c r="A8" s="29" t="s">
        <v>59</v>
      </c>
      <c r="F8" s="14"/>
      <c r="G8" s="14"/>
    </row>
    <row r="9" spans="1:16" ht="13.8" thickBot="1">
      <c r="A9" s="153" t="s">
        <v>52</v>
      </c>
      <c r="B9" s="154" t="s">
        <v>77</v>
      </c>
      <c r="C9" s="70" t="s">
        <v>3</v>
      </c>
      <c r="D9" s="97" t="s">
        <v>58</v>
      </c>
      <c r="E9" s="98" t="s">
        <v>57</v>
      </c>
      <c r="F9" s="467" t="s">
        <v>56</v>
      </c>
      <c r="G9" s="473"/>
      <c r="H9" s="473"/>
      <c r="I9" s="474"/>
      <c r="J9" s="13" t="s">
        <v>69</v>
      </c>
      <c r="K9" s="12" t="s">
        <v>55</v>
      </c>
      <c r="L9" s="18"/>
      <c r="M9" s="154" t="s">
        <v>53</v>
      </c>
      <c r="N9" s="154" t="s">
        <v>54</v>
      </c>
      <c r="O9" s="154" t="s">
        <v>53</v>
      </c>
    </row>
    <row r="10" spans="1:16" ht="13.8" thickBot="1">
      <c r="A10" s="31"/>
      <c r="B10" s="155"/>
      <c r="C10" s="71" t="s">
        <v>68</v>
      </c>
      <c r="D10" s="99">
        <v>2025</v>
      </c>
      <c r="E10" s="100">
        <v>2025</v>
      </c>
      <c r="F10" s="11" t="s">
        <v>51</v>
      </c>
      <c r="G10" s="182" t="s">
        <v>50</v>
      </c>
      <c r="H10" s="182" t="s">
        <v>49</v>
      </c>
      <c r="I10" s="183" t="s">
        <v>48</v>
      </c>
      <c r="J10" s="10" t="s">
        <v>8</v>
      </c>
      <c r="K10" s="9" t="s">
        <v>47</v>
      </c>
      <c r="L10" s="18"/>
      <c r="M10" s="184" t="s">
        <v>64</v>
      </c>
      <c r="N10" s="155" t="s">
        <v>65</v>
      </c>
      <c r="O10" s="155" t="s">
        <v>46</v>
      </c>
    </row>
    <row r="11" spans="1:16">
      <c r="A11" s="32" t="s">
        <v>45</v>
      </c>
      <c r="B11" s="185"/>
      <c r="C11" s="186">
        <v>40</v>
      </c>
      <c r="D11" s="101">
        <v>40</v>
      </c>
      <c r="E11" s="95">
        <v>40</v>
      </c>
      <c r="F11" s="143">
        <v>40</v>
      </c>
      <c r="G11" s="187">
        <f t="shared" ref="G11:H23" si="0">M11</f>
        <v>40</v>
      </c>
      <c r="H11" s="188">
        <f t="shared" si="0"/>
        <v>40</v>
      </c>
      <c r="I11" s="189"/>
      <c r="J11" s="107" t="s">
        <v>4</v>
      </c>
      <c r="K11" s="111" t="s">
        <v>4</v>
      </c>
      <c r="L11" s="328"/>
      <c r="M11" s="190">
        <v>40</v>
      </c>
      <c r="N11" s="191">
        <v>40</v>
      </c>
      <c r="O11" s="85"/>
    </row>
    <row r="12" spans="1:16" ht="13.8" thickBot="1">
      <c r="A12" s="33" t="s">
        <v>44</v>
      </c>
      <c r="B12" s="192"/>
      <c r="C12" s="193">
        <v>37</v>
      </c>
      <c r="D12" s="156">
        <v>38.4</v>
      </c>
      <c r="E12" s="96">
        <v>38</v>
      </c>
      <c r="F12" s="299">
        <v>37.22</v>
      </c>
      <c r="G12" s="300">
        <f t="shared" si="0"/>
        <v>37.96</v>
      </c>
      <c r="H12" s="301">
        <f t="shared" si="0"/>
        <v>37.9</v>
      </c>
      <c r="I12" s="300"/>
      <c r="J12" s="108"/>
      <c r="K12" s="59" t="s">
        <v>4</v>
      </c>
      <c r="L12" s="328"/>
      <c r="M12" s="196">
        <v>37.96</v>
      </c>
      <c r="N12" s="197">
        <v>37.9</v>
      </c>
      <c r="O12" s="152"/>
    </row>
    <row r="13" spans="1:16">
      <c r="A13" s="34" t="s">
        <v>62</v>
      </c>
      <c r="B13" s="50"/>
      <c r="C13" s="198">
        <v>11164</v>
      </c>
      <c r="D13" s="101" t="s">
        <v>4</v>
      </c>
      <c r="E13" s="101" t="s">
        <v>4</v>
      </c>
      <c r="F13" s="132">
        <v>11410</v>
      </c>
      <c r="G13" s="77">
        <f t="shared" si="0"/>
        <v>11274</v>
      </c>
      <c r="H13" s="78">
        <f t="shared" si="0"/>
        <v>11805</v>
      </c>
      <c r="I13" s="77"/>
      <c r="J13" s="104" t="s">
        <v>4</v>
      </c>
      <c r="K13" s="6" t="s">
        <v>4</v>
      </c>
      <c r="L13" s="173"/>
      <c r="M13" s="159">
        <v>11274</v>
      </c>
      <c r="N13" s="199">
        <v>11805</v>
      </c>
      <c r="O13" s="126"/>
    </row>
    <row r="14" spans="1:16">
      <c r="A14" s="35" t="s">
        <v>63</v>
      </c>
      <c r="B14" s="50"/>
      <c r="C14" s="198">
        <v>10649</v>
      </c>
      <c r="D14" s="102" t="s">
        <v>4</v>
      </c>
      <c r="E14" s="102" t="s">
        <v>4</v>
      </c>
      <c r="F14" s="130">
        <v>10817</v>
      </c>
      <c r="G14" s="77">
        <f t="shared" si="0"/>
        <v>10710</v>
      </c>
      <c r="H14" s="78">
        <f t="shared" si="0"/>
        <v>11132</v>
      </c>
      <c r="I14" s="77"/>
      <c r="J14" s="104" t="s">
        <v>4</v>
      </c>
      <c r="K14" s="6" t="s">
        <v>4</v>
      </c>
      <c r="L14" s="173"/>
      <c r="M14" s="160">
        <v>10710</v>
      </c>
      <c r="N14" s="199">
        <v>11132</v>
      </c>
      <c r="O14" s="126"/>
    </row>
    <row r="15" spans="1:16">
      <c r="A15" s="35" t="s">
        <v>43</v>
      </c>
      <c r="B15" s="50" t="s">
        <v>42</v>
      </c>
      <c r="C15" s="198">
        <v>143</v>
      </c>
      <c r="D15" s="102" t="s">
        <v>4</v>
      </c>
      <c r="E15" s="102" t="s">
        <v>4</v>
      </c>
      <c r="F15" s="130">
        <v>227</v>
      </c>
      <c r="G15" s="77">
        <f t="shared" si="0"/>
        <v>114</v>
      </c>
      <c r="H15" s="78">
        <f t="shared" si="0"/>
        <v>173</v>
      </c>
      <c r="I15" s="77"/>
      <c r="J15" s="104" t="s">
        <v>4</v>
      </c>
      <c r="K15" s="6" t="s">
        <v>4</v>
      </c>
      <c r="L15" s="173"/>
      <c r="M15" s="160">
        <v>114</v>
      </c>
      <c r="N15" s="199">
        <v>173</v>
      </c>
      <c r="O15" s="126"/>
    </row>
    <row r="16" spans="1:16">
      <c r="A16" s="35" t="s">
        <v>41</v>
      </c>
      <c r="B16" s="50" t="s">
        <v>4</v>
      </c>
      <c r="C16" s="198">
        <v>2243</v>
      </c>
      <c r="D16" s="102" t="s">
        <v>4</v>
      </c>
      <c r="E16" s="102" t="s">
        <v>4</v>
      </c>
      <c r="F16" s="130">
        <v>11566</v>
      </c>
      <c r="G16" s="77">
        <f t="shared" si="0"/>
        <v>16575</v>
      </c>
      <c r="H16" s="78">
        <f t="shared" si="0"/>
        <v>20552</v>
      </c>
      <c r="I16" s="77"/>
      <c r="J16" s="104" t="s">
        <v>4</v>
      </c>
      <c r="K16" s="6" t="s">
        <v>4</v>
      </c>
      <c r="L16" s="173"/>
      <c r="M16" s="160">
        <v>16575</v>
      </c>
      <c r="N16" s="199">
        <v>20552</v>
      </c>
      <c r="O16" s="126"/>
    </row>
    <row r="17" spans="1:15" ht="13.8" thickBot="1">
      <c r="A17" s="32" t="s">
        <v>40</v>
      </c>
      <c r="B17" s="51" t="s">
        <v>39</v>
      </c>
      <c r="C17" s="200">
        <v>4134</v>
      </c>
      <c r="D17" s="103" t="s">
        <v>4</v>
      </c>
      <c r="E17" s="103" t="s">
        <v>4</v>
      </c>
      <c r="F17" s="145">
        <v>7032</v>
      </c>
      <c r="G17" s="77">
        <f t="shared" si="0"/>
        <v>5099</v>
      </c>
      <c r="H17" s="78">
        <f t="shared" si="0"/>
        <v>1890</v>
      </c>
      <c r="I17" s="80"/>
      <c r="J17" s="109" t="s">
        <v>4</v>
      </c>
      <c r="K17" s="7" t="s">
        <v>4</v>
      </c>
      <c r="L17" s="173"/>
      <c r="M17" s="161">
        <v>5099</v>
      </c>
      <c r="N17" s="201">
        <v>1890</v>
      </c>
      <c r="O17" s="127"/>
    </row>
    <row r="18" spans="1:15" ht="13.8" thickBot="1">
      <c r="A18" s="36" t="s">
        <v>38</v>
      </c>
      <c r="B18" s="25"/>
      <c r="C18" s="52">
        <f>C13-C14+C15+C16+C17</f>
        <v>7035</v>
      </c>
      <c r="D18" s="52" t="s">
        <v>4</v>
      </c>
      <c r="E18" s="52" t="s">
        <v>4</v>
      </c>
      <c r="F18" s="21">
        <f>F13-F14+F15+F16+F17</f>
        <v>19418</v>
      </c>
      <c r="G18" s="21">
        <f>G13-G14+G15+G16+G17</f>
        <v>22352</v>
      </c>
      <c r="H18" s="21">
        <f t="shared" ref="H18:I18" si="1">H13-H14+H15+H16+H17</f>
        <v>23288</v>
      </c>
      <c r="I18" s="21">
        <f t="shared" si="1"/>
        <v>0</v>
      </c>
      <c r="J18" s="61" t="s">
        <v>4</v>
      </c>
      <c r="K18" s="8" t="s">
        <v>4</v>
      </c>
      <c r="L18" s="173"/>
      <c r="M18" s="134">
        <f>M13-M14+M15+M16+M17</f>
        <v>22352</v>
      </c>
      <c r="N18" s="134">
        <f t="shared" ref="N18:O18" si="2">N13-N14+N15+N16+N17</f>
        <v>23288</v>
      </c>
      <c r="O18" s="134">
        <f t="shared" si="2"/>
        <v>0</v>
      </c>
    </row>
    <row r="19" spans="1:15">
      <c r="A19" s="32" t="s">
        <v>66</v>
      </c>
      <c r="B19" s="53" t="s">
        <v>67</v>
      </c>
      <c r="C19" s="202">
        <v>515</v>
      </c>
      <c r="D19" s="101" t="s">
        <v>4</v>
      </c>
      <c r="E19" s="101" t="s">
        <v>4</v>
      </c>
      <c r="F19" s="145">
        <v>593</v>
      </c>
      <c r="G19" s="77">
        <f t="shared" si="0"/>
        <v>564</v>
      </c>
      <c r="H19" s="78">
        <f t="shared" si="0"/>
        <v>583</v>
      </c>
      <c r="I19" s="81"/>
      <c r="J19" s="109" t="s">
        <v>4</v>
      </c>
      <c r="K19" s="7" t="s">
        <v>4</v>
      </c>
      <c r="L19" s="173"/>
      <c r="M19" s="162">
        <v>564</v>
      </c>
      <c r="N19" s="201">
        <v>583</v>
      </c>
      <c r="O19" s="127"/>
    </row>
    <row r="20" spans="1:15">
      <c r="A20" s="35" t="s">
        <v>37</v>
      </c>
      <c r="B20" s="50" t="s">
        <v>36</v>
      </c>
      <c r="C20" s="203">
        <v>1316</v>
      </c>
      <c r="D20" s="102" t="s">
        <v>4</v>
      </c>
      <c r="E20" s="102" t="s">
        <v>4</v>
      </c>
      <c r="F20" s="130">
        <v>675</v>
      </c>
      <c r="G20" s="77">
        <f t="shared" si="0"/>
        <v>675</v>
      </c>
      <c r="H20" s="78">
        <f t="shared" si="0"/>
        <v>691</v>
      </c>
      <c r="I20" s="77"/>
      <c r="J20" s="104" t="s">
        <v>4</v>
      </c>
      <c r="K20" s="6" t="s">
        <v>4</v>
      </c>
      <c r="L20" s="173"/>
      <c r="M20" s="160">
        <v>675</v>
      </c>
      <c r="N20" s="199">
        <v>691</v>
      </c>
      <c r="O20" s="126"/>
    </row>
    <row r="21" spans="1:15">
      <c r="A21" s="35" t="s">
        <v>35</v>
      </c>
      <c r="B21" s="50" t="s">
        <v>4</v>
      </c>
      <c r="C21" s="203">
        <v>2108</v>
      </c>
      <c r="D21" s="102" t="s">
        <v>4</v>
      </c>
      <c r="E21" s="102" t="s">
        <v>4</v>
      </c>
      <c r="F21" s="130">
        <v>2108</v>
      </c>
      <c r="G21" s="77">
        <f t="shared" si="0"/>
        <v>2108</v>
      </c>
      <c r="H21" s="78">
        <f t="shared" si="0"/>
        <v>0</v>
      </c>
      <c r="I21" s="77"/>
      <c r="J21" s="104" t="s">
        <v>4</v>
      </c>
      <c r="K21" s="6" t="s">
        <v>4</v>
      </c>
      <c r="L21" s="173"/>
      <c r="M21" s="160">
        <v>2108</v>
      </c>
      <c r="N21" s="199">
        <v>0</v>
      </c>
      <c r="O21" s="126"/>
    </row>
    <row r="22" spans="1:15">
      <c r="A22" s="35" t="s">
        <v>34</v>
      </c>
      <c r="B22" s="50" t="s">
        <v>4</v>
      </c>
      <c r="C22" s="203">
        <v>3024</v>
      </c>
      <c r="D22" s="102" t="s">
        <v>4</v>
      </c>
      <c r="E22" s="102" t="s">
        <v>4</v>
      </c>
      <c r="F22" s="130">
        <v>15558</v>
      </c>
      <c r="G22" s="77">
        <f t="shared" si="0"/>
        <v>18525</v>
      </c>
      <c r="H22" s="78">
        <f t="shared" si="0"/>
        <v>21581</v>
      </c>
      <c r="I22" s="77"/>
      <c r="J22" s="104" t="s">
        <v>4</v>
      </c>
      <c r="K22" s="6" t="s">
        <v>4</v>
      </c>
      <c r="L22" s="173"/>
      <c r="M22" s="160">
        <v>18525</v>
      </c>
      <c r="N22" s="199">
        <v>21581</v>
      </c>
      <c r="O22" s="126"/>
    </row>
    <row r="23" spans="1:15" ht="13.8" thickBot="1">
      <c r="A23" s="33" t="s">
        <v>33</v>
      </c>
      <c r="B23" s="54" t="s">
        <v>4</v>
      </c>
      <c r="C23" s="203">
        <v>0</v>
      </c>
      <c r="D23" s="103" t="s">
        <v>4</v>
      </c>
      <c r="E23" s="103" t="s">
        <v>4</v>
      </c>
      <c r="F23" s="133">
        <v>0</v>
      </c>
      <c r="G23" s="80">
        <f t="shared" si="0"/>
        <v>0</v>
      </c>
      <c r="H23" s="79">
        <f t="shared" si="0"/>
        <v>0</v>
      </c>
      <c r="I23" s="80"/>
      <c r="J23" s="110" t="s">
        <v>4</v>
      </c>
      <c r="K23" s="5" t="s">
        <v>4</v>
      </c>
      <c r="L23" s="173"/>
      <c r="M23" s="140"/>
      <c r="N23" s="204"/>
      <c r="O23" s="128"/>
    </row>
    <row r="24" spans="1:15">
      <c r="A24" s="37" t="s">
        <v>32</v>
      </c>
      <c r="B24" s="55" t="s">
        <v>4</v>
      </c>
      <c r="C24" s="205">
        <v>29334</v>
      </c>
      <c r="D24" s="118">
        <v>27282</v>
      </c>
      <c r="E24" s="89">
        <v>27282</v>
      </c>
      <c r="F24" s="118">
        <v>7196</v>
      </c>
      <c r="G24" s="164">
        <f>M24-F24</f>
        <v>7629</v>
      </c>
      <c r="H24" s="149">
        <f>N24-M24</f>
        <v>8356</v>
      </c>
      <c r="I24" s="302"/>
      <c r="J24" s="67">
        <f t="shared" ref="J24:J47" si="3">SUM(F24:I24)</f>
        <v>23181</v>
      </c>
      <c r="K24" s="112">
        <f>IF(E24=0,"x",(J24/E24*100))</f>
        <v>84.968110842313621</v>
      </c>
      <c r="L24" s="173"/>
      <c r="M24" s="159">
        <v>14825</v>
      </c>
      <c r="N24" s="207">
        <v>23181</v>
      </c>
      <c r="O24" s="129"/>
    </row>
    <row r="25" spans="1:15">
      <c r="A25" s="35" t="s">
        <v>31</v>
      </c>
      <c r="B25" s="56" t="s">
        <v>4</v>
      </c>
      <c r="C25" s="198">
        <v>0</v>
      </c>
      <c r="D25" s="119">
        <v>0</v>
      </c>
      <c r="E25" s="90">
        <v>0</v>
      </c>
      <c r="F25" s="119">
        <v>0</v>
      </c>
      <c r="G25" s="165">
        <f t="shared" ref="G25:G42" si="4">M25-F25</f>
        <v>0</v>
      </c>
      <c r="H25" s="150">
        <f t="shared" ref="H25:H42" si="5">N25-M25</f>
        <v>0</v>
      </c>
      <c r="I25" s="77"/>
      <c r="J25" s="104">
        <f t="shared" si="3"/>
        <v>0</v>
      </c>
      <c r="K25" s="113" t="str">
        <f>IF(E25=0,"x",(J25/E25)*100)</f>
        <v>x</v>
      </c>
      <c r="L25" s="173"/>
      <c r="M25" s="160">
        <v>0</v>
      </c>
      <c r="N25" s="199"/>
      <c r="O25" s="130"/>
    </row>
    <row r="26" spans="1:15" ht="13.8" thickBot="1">
      <c r="A26" s="33" t="s">
        <v>30</v>
      </c>
      <c r="B26" s="57">
        <v>672</v>
      </c>
      <c r="C26" s="209">
        <v>4851</v>
      </c>
      <c r="D26" s="120">
        <v>5173</v>
      </c>
      <c r="E26" s="91">
        <v>5173</v>
      </c>
      <c r="F26" s="146">
        <v>1293</v>
      </c>
      <c r="G26" s="166">
        <f t="shared" si="4"/>
        <v>1293</v>
      </c>
      <c r="H26" s="151">
        <f t="shared" si="5"/>
        <v>1293</v>
      </c>
      <c r="I26" s="303"/>
      <c r="J26" s="105">
        <f t="shared" si="3"/>
        <v>3879</v>
      </c>
      <c r="K26" s="114">
        <f t="shared" ref="K26" si="6">IF(E26=0,"x",(J26/E26*100))</f>
        <v>74.985501643147117</v>
      </c>
      <c r="L26" s="173"/>
      <c r="M26" s="161">
        <v>2586</v>
      </c>
      <c r="N26" s="212">
        <v>3879</v>
      </c>
      <c r="O26" s="131"/>
    </row>
    <row r="27" spans="1:15">
      <c r="A27" s="34" t="s">
        <v>6</v>
      </c>
      <c r="B27" s="55">
        <v>501</v>
      </c>
      <c r="C27" s="198">
        <v>2348</v>
      </c>
      <c r="D27" s="121">
        <v>1870</v>
      </c>
      <c r="E27" s="92">
        <v>1870</v>
      </c>
      <c r="F27" s="121">
        <v>524</v>
      </c>
      <c r="G27" s="228">
        <f t="shared" si="4"/>
        <v>694</v>
      </c>
      <c r="H27" s="82">
        <f t="shared" si="5"/>
        <v>435</v>
      </c>
      <c r="I27" s="81"/>
      <c r="J27" s="67">
        <f t="shared" si="3"/>
        <v>1653</v>
      </c>
      <c r="K27" s="117">
        <f t="shared" ref="K27:K47" si="7">IF(E27=0,"x",(J27/E27)*100)</f>
        <v>88.395721925133685</v>
      </c>
      <c r="L27" s="173"/>
      <c r="M27" s="162">
        <v>1218</v>
      </c>
      <c r="N27" s="214">
        <v>1653</v>
      </c>
      <c r="O27" s="132"/>
    </row>
    <row r="28" spans="1:15">
      <c r="A28" s="35" t="s">
        <v>29</v>
      </c>
      <c r="B28" s="56">
        <v>502</v>
      </c>
      <c r="C28" s="198">
        <v>1590</v>
      </c>
      <c r="D28" s="122">
        <v>1352</v>
      </c>
      <c r="E28" s="93">
        <v>1352</v>
      </c>
      <c r="F28" s="122">
        <v>367</v>
      </c>
      <c r="G28" s="168">
        <f t="shared" si="4"/>
        <v>628</v>
      </c>
      <c r="H28" s="78">
        <f t="shared" si="5"/>
        <v>224</v>
      </c>
      <c r="I28" s="77"/>
      <c r="J28" s="104">
        <f t="shared" si="3"/>
        <v>1219</v>
      </c>
      <c r="K28" s="113">
        <f t="shared" si="7"/>
        <v>90.162721893491124</v>
      </c>
      <c r="L28" s="173"/>
      <c r="M28" s="160">
        <v>995</v>
      </c>
      <c r="N28" s="199">
        <v>1219</v>
      </c>
      <c r="O28" s="130"/>
    </row>
    <row r="29" spans="1:15">
      <c r="A29" s="35" t="s">
        <v>5</v>
      </c>
      <c r="B29" s="56">
        <v>504</v>
      </c>
      <c r="C29" s="198">
        <v>0</v>
      </c>
      <c r="D29" s="122"/>
      <c r="E29" s="93"/>
      <c r="F29" s="122">
        <v>0</v>
      </c>
      <c r="G29" s="168">
        <f t="shared" si="4"/>
        <v>0</v>
      </c>
      <c r="H29" s="78">
        <f t="shared" si="5"/>
        <v>0</v>
      </c>
      <c r="I29" s="77"/>
      <c r="J29" s="104">
        <f t="shared" si="3"/>
        <v>0</v>
      </c>
      <c r="K29" s="113" t="str">
        <f t="shared" si="7"/>
        <v>x</v>
      </c>
      <c r="L29" s="173"/>
      <c r="M29" s="160"/>
      <c r="N29" s="199"/>
      <c r="O29" s="130"/>
    </row>
    <row r="30" spans="1:15">
      <c r="A30" s="35" t="s">
        <v>0</v>
      </c>
      <c r="B30" s="56">
        <v>511</v>
      </c>
      <c r="C30" s="198">
        <v>640</v>
      </c>
      <c r="D30" s="122">
        <v>490</v>
      </c>
      <c r="E30" s="93">
        <v>490</v>
      </c>
      <c r="F30" s="122">
        <v>10</v>
      </c>
      <c r="G30" s="168">
        <f t="shared" si="4"/>
        <v>12</v>
      </c>
      <c r="H30" s="78">
        <f t="shared" si="5"/>
        <v>368</v>
      </c>
      <c r="I30" s="77"/>
      <c r="J30" s="104">
        <f t="shared" si="3"/>
        <v>390</v>
      </c>
      <c r="K30" s="113">
        <f t="shared" si="7"/>
        <v>79.591836734693871</v>
      </c>
      <c r="L30" s="173"/>
      <c r="M30" s="160">
        <v>22</v>
      </c>
      <c r="N30" s="199">
        <v>390</v>
      </c>
      <c r="O30" s="130"/>
    </row>
    <row r="31" spans="1:15">
      <c r="A31" s="35" t="s">
        <v>1</v>
      </c>
      <c r="B31" s="56">
        <v>518</v>
      </c>
      <c r="C31" s="198">
        <v>1594</v>
      </c>
      <c r="D31" s="122">
        <v>1106</v>
      </c>
      <c r="E31" s="93">
        <v>1106</v>
      </c>
      <c r="F31" s="122">
        <v>394</v>
      </c>
      <c r="G31" s="168">
        <f t="shared" si="4"/>
        <v>310</v>
      </c>
      <c r="H31" s="78">
        <f t="shared" si="5"/>
        <v>321</v>
      </c>
      <c r="I31" s="77"/>
      <c r="J31" s="104">
        <f t="shared" si="3"/>
        <v>1025</v>
      </c>
      <c r="K31" s="113">
        <f t="shared" si="7"/>
        <v>92.676311030741402</v>
      </c>
      <c r="L31" s="173"/>
      <c r="M31" s="160">
        <v>704</v>
      </c>
      <c r="N31" s="199">
        <v>1025</v>
      </c>
      <c r="O31" s="130"/>
    </row>
    <row r="32" spans="1:15">
      <c r="A32" s="35" t="s">
        <v>28</v>
      </c>
      <c r="B32" s="56">
        <v>521</v>
      </c>
      <c r="C32" s="198">
        <v>18176</v>
      </c>
      <c r="D32" s="122">
        <v>17424</v>
      </c>
      <c r="E32" s="93">
        <v>17424</v>
      </c>
      <c r="F32" s="122">
        <v>4407</v>
      </c>
      <c r="G32" s="168">
        <f t="shared" si="4"/>
        <v>4591</v>
      </c>
      <c r="H32" s="78">
        <f t="shared" si="5"/>
        <v>5087</v>
      </c>
      <c r="I32" s="77"/>
      <c r="J32" s="104">
        <f t="shared" si="3"/>
        <v>14085</v>
      </c>
      <c r="K32" s="113">
        <f t="shared" si="7"/>
        <v>80.836776859504127</v>
      </c>
      <c r="L32" s="173"/>
      <c r="M32" s="160">
        <v>8998</v>
      </c>
      <c r="N32" s="199">
        <v>14085</v>
      </c>
      <c r="O32" s="130"/>
    </row>
    <row r="33" spans="1:15">
      <c r="A33" s="35" t="s">
        <v>27</v>
      </c>
      <c r="B33" s="56" t="s">
        <v>26</v>
      </c>
      <c r="C33" s="198">
        <v>7068</v>
      </c>
      <c r="D33" s="122">
        <v>6857</v>
      </c>
      <c r="E33" s="93">
        <v>6857</v>
      </c>
      <c r="F33" s="122">
        <v>1664</v>
      </c>
      <c r="G33" s="168">
        <f t="shared" si="4"/>
        <v>2052</v>
      </c>
      <c r="H33" s="78">
        <f t="shared" si="5"/>
        <v>1899</v>
      </c>
      <c r="I33" s="77"/>
      <c r="J33" s="104">
        <f t="shared" si="3"/>
        <v>5615</v>
      </c>
      <c r="K33" s="113">
        <f t="shared" si="7"/>
        <v>81.887122648388512</v>
      </c>
      <c r="L33" s="173"/>
      <c r="M33" s="160">
        <v>3716</v>
      </c>
      <c r="N33" s="199">
        <v>5615</v>
      </c>
      <c r="O33" s="130"/>
    </row>
    <row r="34" spans="1:15">
      <c r="A34" s="35" t="s">
        <v>25</v>
      </c>
      <c r="B34" s="56">
        <v>557</v>
      </c>
      <c r="C34" s="198">
        <v>0</v>
      </c>
      <c r="D34" s="122"/>
      <c r="E34" s="93"/>
      <c r="F34" s="122">
        <v>0</v>
      </c>
      <c r="G34" s="168">
        <f t="shared" si="4"/>
        <v>0</v>
      </c>
      <c r="H34" s="78">
        <f t="shared" si="5"/>
        <v>0</v>
      </c>
      <c r="I34" s="77"/>
      <c r="J34" s="104">
        <f t="shared" si="3"/>
        <v>0</v>
      </c>
      <c r="K34" s="113" t="str">
        <f t="shared" si="7"/>
        <v>x</v>
      </c>
      <c r="L34" s="173"/>
      <c r="M34" s="160">
        <v>0</v>
      </c>
      <c r="N34" s="199"/>
      <c r="O34" s="130"/>
    </row>
    <row r="35" spans="1:15">
      <c r="A35" s="35" t="s">
        <v>2</v>
      </c>
      <c r="B35" s="56">
        <v>551</v>
      </c>
      <c r="C35" s="198">
        <v>88</v>
      </c>
      <c r="D35" s="122">
        <v>98</v>
      </c>
      <c r="E35" s="93">
        <v>98</v>
      </c>
      <c r="F35" s="122">
        <v>28</v>
      </c>
      <c r="G35" s="168">
        <f t="shared" si="4"/>
        <v>29</v>
      </c>
      <c r="H35" s="78">
        <f t="shared" si="5"/>
        <v>43</v>
      </c>
      <c r="I35" s="77"/>
      <c r="J35" s="104">
        <f t="shared" si="3"/>
        <v>100</v>
      </c>
      <c r="K35" s="113">
        <f t="shared" si="7"/>
        <v>102.04081632653062</v>
      </c>
      <c r="L35" s="173"/>
      <c r="M35" s="160">
        <v>57</v>
      </c>
      <c r="N35" s="199">
        <v>100</v>
      </c>
      <c r="O35" s="130"/>
    </row>
    <row r="36" spans="1:15" ht="13.8" thickBot="1">
      <c r="A36" s="32" t="s">
        <v>24</v>
      </c>
      <c r="B36" s="58" t="s">
        <v>23</v>
      </c>
      <c r="C36" s="200">
        <v>-15</v>
      </c>
      <c r="D36" s="123">
        <v>365</v>
      </c>
      <c r="E36" s="94">
        <v>365</v>
      </c>
      <c r="F36" s="147">
        <v>50</v>
      </c>
      <c r="G36" s="168">
        <f t="shared" si="4"/>
        <v>-18</v>
      </c>
      <c r="H36" s="78">
        <f t="shared" si="5"/>
        <v>365</v>
      </c>
      <c r="I36" s="77"/>
      <c r="J36" s="105">
        <f t="shared" si="3"/>
        <v>397</v>
      </c>
      <c r="K36" s="114">
        <f t="shared" si="7"/>
        <v>108.76712328767124</v>
      </c>
      <c r="L36" s="173"/>
      <c r="M36" s="140">
        <v>32</v>
      </c>
      <c r="N36" s="204">
        <v>397</v>
      </c>
      <c r="O36" s="133"/>
    </row>
    <row r="37" spans="1:15" ht="13.8" thickBot="1">
      <c r="A37" s="36" t="s">
        <v>22</v>
      </c>
      <c r="B37" s="60"/>
      <c r="C37" s="52">
        <f t="shared" ref="C37:I37" si="8">SUM(C27:C36)</f>
        <v>31489</v>
      </c>
      <c r="D37" s="52">
        <f t="shared" si="8"/>
        <v>29562</v>
      </c>
      <c r="E37" s="61">
        <f t="shared" si="8"/>
        <v>29562</v>
      </c>
      <c r="F37" s="52">
        <f t="shared" si="8"/>
        <v>7444</v>
      </c>
      <c r="G37" s="52">
        <f t="shared" si="8"/>
        <v>8298</v>
      </c>
      <c r="H37" s="21">
        <f t="shared" si="8"/>
        <v>8742</v>
      </c>
      <c r="I37" s="217">
        <f t="shared" si="8"/>
        <v>0</v>
      </c>
      <c r="J37" s="61">
        <f t="shared" si="3"/>
        <v>24484</v>
      </c>
      <c r="K37" s="115">
        <f t="shared" si="7"/>
        <v>82.82254245314931</v>
      </c>
      <c r="L37" s="173"/>
      <c r="M37" s="21">
        <f>SUM(M27:M36)</f>
        <v>15742</v>
      </c>
      <c r="N37" s="23">
        <f>SUM(N27:N36)</f>
        <v>24484</v>
      </c>
      <c r="O37" s="21">
        <f>SUM(O27:O36)</f>
        <v>0</v>
      </c>
    </row>
    <row r="38" spans="1:15">
      <c r="A38" s="34" t="s">
        <v>21</v>
      </c>
      <c r="B38" s="55">
        <v>601</v>
      </c>
      <c r="C38" s="218">
        <v>0</v>
      </c>
      <c r="D38" s="121"/>
      <c r="E38" s="92"/>
      <c r="F38" s="148">
        <v>0</v>
      </c>
      <c r="G38" s="168">
        <f t="shared" si="4"/>
        <v>0</v>
      </c>
      <c r="H38" s="78">
        <f t="shared" si="5"/>
        <v>0</v>
      </c>
      <c r="I38" s="77"/>
      <c r="J38" s="67">
        <f t="shared" si="3"/>
        <v>0</v>
      </c>
      <c r="K38" s="112" t="str">
        <f t="shared" si="7"/>
        <v>x</v>
      </c>
      <c r="L38" s="173"/>
      <c r="M38" s="162"/>
      <c r="N38" s="214"/>
      <c r="O38" s="132"/>
    </row>
    <row r="39" spans="1:15">
      <c r="A39" s="35" t="s">
        <v>20</v>
      </c>
      <c r="B39" s="56">
        <v>602</v>
      </c>
      <c r="C39" s="198">
        <v>1917</v>
      </c>
      <c r="D39" s="122">
        <v>2030</v>
      </c>
      <c r="E39" s="93">
        <v>2030</v>
      </c>
      <c r="F39" s="122">
        <v>560</v>
      </c>
      <c r="G39" s="168">
        <f t="shared" si="4"/>
        <v>587</v>
      </c>
      <c r="H39" s="78">
        <f t="shared" si="5"/>
        <v>291</v>
      </c>
      <c r="I39" s="77"/>
      <c r="J39" s="104">
        <f t="shared" si="3"/>
        <v>1438</v>
      </c>
      <c r="K39" s="113">
        <f t="shared" si="7"/>
        <v>70.83743842364531</v>
      </c>
      <c r="L39" s="173"/>
      <c r="M39" s="160">
        <v>1147</v>
      </c>
      <c r="N39" s="199">
        <v>1438</v>
      </c>
      <c r="O39" s="130"/>
    </row>
    <row r="40" spans="1:15">
      <c r="A40" s="35" t="s">
        <v>19</v>
      </c>
      <c r="B40" s="56">
        <v>604</v>
      </c>
      <c r="C40" s="198">
        <v>0</v>
      </c>
      <c r="D40" s="122"/>
      <c r="E40" s="93"/>
      <c r="F40" s="122">
        <v>0</v>
      </c>
      <c r="G40" s="168">
        <f t="shared" si="4"/>
        <v>0</v>
      </c>
      <c r="H40" s="78">
        <f t="shared" si="5"/>
        <v>0</v>
      </c>
      <c r="I40" s="77"/>
      <c r="J40" s="104">
        <f t="shared" si="3"/>
        <v>0</v>
      </c>
      <c r="K40" s="113" t="str">
        <f t="shared" si="7"/>
        <v>x</v>
      </c>
      <c r="L40" s="173"/>
      <c r="M40" s="160"/>
      <c r="N40" s="199"/>
      <c r="O40" s="130"/>
    </row>
    <row r="41" spans="1:15">
      <c r="A41" s="35" t="s">
        <v>18</v>
      </c>
      <c r="B41" s="56" t="s">
        <v>17</v>
      </c>
      <c r="C41" s="198">
        <v>29334</v>
      </c>
      <c r="D41" s="122">
        <v>27282</v>
      </c>
      <c r="E41" s="93">
        <v>27282</v>
      </c>
      <c r="F41" s="122">
        <v>7196</v>
      </c>
      <c r="G41" s="168">
        <f t="shared" si="4"/>
        <v>7629</v>
      </c>
      <c r="H41" s="78">
        <f t="shared" si="5"/>
        <v>8356</v>
      </c>
      <c r="I41" s="77"/>
      <c r="J41" s="104">
        <f t="shared" si="3"/>
        <v>23181</v>
      </c>
      <c r="K41" s="113">
        <f t="shared" si="7"/>
        <v>84.968110842313621</v>
      </c>
      <c r="L41" s="173"/>
      <c r="M41" s="160">
        <v>14825</v>
      </c>
      <c r="N41" s="199">
        <v>23181</v>
      </c>
      <c r="O41" s="130"/>
    </row>
    <row r="42" spans="1:15" ht="13.8" thickBot="1">
      <c r="A42" s="32" t="s">
        <v>7</v>
      </c>
      <c r="B42" s="58" t="s">
        <v>16</v>
      </c>
      <c r="C42" s="200">
        <v>310</v>
      </c>
      <c r="D42" s="123">
        <v>250</v>
      </c>
      <c r="E42" s="94">
        <v>250</v>
      </c>
      <c r="F42" s="147">
        <v>99</v>
      </c>
      <c r="G42" s="169">
        <f t="shared" si="4"/>
        <v>150</v>
      </c>
      <c r="H42" s="83">
        <f t="shared" si="5"/>
        <v>48</v>
      </c>
      <c r="I42" s="77"/>
      <c r="J42" s="105">
        <f t="shared" si="3"/>
        <v>297</v>
      </c>
      <c r="K42" s="114">
        <f t="shared" si="7"/>
        <v>118.8</v>
      </c>
      <c r="L42" s="173"/>
      <c r="M42" s="140">
        <v>249</v>
      </c>
      <c r="N42" s="204">
        <v>297</v>
      </c>
      <c r="O42" s="133"/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31561</v>
      </c>
      <c r="D43" s="61">
        <f t="shared" si="9"/>
        <v>29562</v>
      </c>
      <c r="E43" s="61">
        <f t="shared" si="9"/>
        <v>29562</v>
      </c>
      <c r="F43" s="8">
        <f t="shared" si="9"/>
        <v>7855</v>
      </c>
      <c r="G43" s="229">
        <f t="shared" si="9"/>
        <v>8366</v>
      </c>
      <c r="H43" s="222">
        <f t="shared" si="9"/>
        <v>8695</v>
      </c>
      <c r="I43" s="84">
        <f t="shared" si="9"/>
        <v>0</v>
      </c>
      <c r="J43" s="61">
        <f t="shared" si="3"/>
        <v>24916</v>
      </c>
      <c r="K43" s="117">
        <f t="shared" si="7"/>
        <v>84.283877951424131</v>
      </c>
      <c r="L43" s="173"/>
      <c r="M43" s="21">
        <f>SUM(M38:M42)</f>
        <v>16221</v>
      </c>
      <c r="N43" s="23">
        <f>SUM(N38:N42)</f>
        <v>24916</v>
      </c>
      <c r="O43" s="21">
        <f>SUM(O38:O42)</f>
        <v>0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106"/>
      <c r="K44" s="116"/>
      <c r="L44" s="173"/>
      <c r="M44" s="65"/>
      <c r="N44" s="141"/>
      <c r="O44" s="141"/>
    </row>
    <row r="45" spans="1:15" ht="13.8" thickBot="1">
      <c r="A45" s="66" t="s">
        <v>14</v>
      </c>
      <c r="B45" s="60" t="s">
        <v>4</v>
      </c>
      <c r="C45" s="8">
        <f t="shared" ref="C45:I45" si="10">C43-C41</f>
        <v>2227</v>
      </c>
      <c r="D45" s="61">
        <f t="shared" si="10"/>
        <v>2280</v>
      </c>
      <c r="E45" s="61">
        <f t="shared" si="10"/>
        <v>2280</v>
      </c>
      <c r="F45" s="8">
        <f t="shared" si="10"/>
        <v>659</v>
      </c>
      <c r="G45" s="62">
        <f t="shared" si="10"/>
        <v>737</v>
      </c>
      <c r="H45" s="8">
        <f t="shared" si="10"/>
        <v>339</v>
      </c>
      <c r="I45" s="62">
        <f t="shared" si="10"/>
        <v>0</v>
      </c>
      <c r="J45" s="67">
        <f t="shared" si="3"/>
        <v>1735</v>
      </c>
      <c r="K45" s="112">
        <f t="shared" si="7"/>
        <v>76.096491228070178</v>
      </c>
      <c r="L45" s="173"/>
      <c r="M45" s="8">
        <f>M43-M41</f>
        <v>1396</v>
      </c>
      <c r="N45" s="142">
        <f>N43-N41</f>
        <v>1735</v>
      </c>
      <c r="O45" s="8">
        <f>O43-O41</f>
        <v>0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72</v>
      </c>
      <c r="D46" s="61">
        <f t="shared" si="11"/>
        <v>0</v>
      </c>
      <c r="E46" s="61">
        <f t="shared" si="11"/>
        <v>0</v>
      </c>
      <c r="F46" s="8">
        <f t="shared" si="11"/>
        <v>411</v>
      </c>
      <c r="G46" s="62">
        <f t="shared" si="11"/>
        <v>68</v>
      </c>
      <c r="H46" s="304">
        <f t="shared" si="11"/>
        <v>-47</v>
      </c>
      <c r="I46" s="62">
        <f t="shared" si="11"/>
        <v>0</v>
      </c>
      <c r="J46" s="67">
        <f t="shared" si="3"/>
        <v>432</v>
      </c>
      <c r="K46" s="112" t="str">
        <f t="shared" si="7"/>
        <v>x</v>
      </c>
      <c r="L46" s="173"/>
      <c r="M46" s="8">
        <f>M43-M37</f>
        <v>479</v>
      </c>
      <c r="N46" s="142">
        <f>N43-N37</f>
        <v>432</v>
      </c>
      <c r="O46" s="8">
        <f>O43-O37</f>
        <v>0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-29262</v>
      </c>
      <c r="D47" s="61">
        <f t="shared" si="12"/>
        <v>-27282</v>
      </c>
      <c r="E47" s="61">
        <f t="shared" si="12"/>
        <v>-27282</v>
      </c>
      <c r="F47" s="8">
        <f t="shared" si="12"/>
        <v>-6785</v>
      </c>
      <c r="G47" s="62">
        <f t="shared" si="12"/>
        <v>-7561</v>
      </c>
      <c r="H47" s="8">
        <f t="shared" si="12"/>
        <v>-8403</v>
      </c>
      <c r="I47" s="62">
        <f t="shared" si="12"/>
        <v>0</v>
      </c>
      <c r="J47" s="61">
        <f t="shared" si="3"/>
        <v>-22749</v>
      </c>
      <c r="K47" s="112">
        <f t="shared" si="7"/>
        <v>83.384649219265455</v>
      </c>
      <c r="L47" s="173"/>
      <c r="M47" s="8">
        <f>M46-M41</f>
        <v>-14346</v>
      </c>
      <c r="N47" s="142">
        <f>N46-N41</f>
        <v>-22749</v>
      </c>
      <c r="O47" s="8">
        <f>O46-O41</f>
        <v>0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5" spans="1:10">
      <c r="A55" s="307" t="s">
        <v>119</v>
      </c>
    </row>
    <row r="58" spans="1:10">
      <c r="A58" s="26" t="s">
        <v>120</v>
      </c>
    </row>
    <row r="60" spans="1:10">
      <c r="A60" s="26" t="s">
        <v>121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63609-6FF9-4DE3-AA4A-CBF63BC67E5E}">
  <dimension ref="A1:P60"/>
  <sheetViews>
    <sheetView workbookViewId="0">
      <selection activeCell="P1" sqref="P1"/>
    </sheetView>
  </sheetViews>
  <sheetFormatPr defaultColWidth="8.77734375" defaultRowHeight="13.2"/>
  <cols>
    <col min="1" max="1" width="37.77734375" style="26" customWidth="1"/>
    <col min="2" max="2" width="7.2187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77734375" style="2" customWidth="1"/>
    <col min="8" max="10" width="9.21875" style="2" customWidth="1"/>
    <col min="11" max="11" width="12" style="1" customWidth="1"/>
    <col min="12" max="12" width="8.77734375" style="1"/>
    <col min="13" max="13" width="11.77734375" style="1" customWidth="1"/>
    <col min="14" max="14" width="12.5546875" style="1" customWidth="1"/>
    <col min="15" max="15" width="11.77734375" style="1" customWidth="1"/>
    <col min="16" max="16" width="12" style="1" customWidth="1"/>
    <col min="17" max="16384" width="8.77734375" style="1"/>
  </cols>
  <sheetData>
    <row r="1" spans="1:16" ht="23.4">
      <c r="A1" s="465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470" t="s">
        <v>122</v>
      </c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2"/>
    </row>
    <row r="8" spans="1:16" ht="13.8" thickBot="1">
      <c r="A8" s="29" t="s">
        <v>59</v>
      </c>
      <c r="F8" s="14"/>
      <c r="G8" s="14"/>
    </row>
    <row r="9" spans="1:16" ht="13.8" thickBot="1">
      <c r="A9" s="153" t="s">
        <v>52</v>
      </c>
      <c r="B9" s="154" t="s">
        <v>77</v>
      </c>
      <c r="C9" s="70" t="s">
        <v>3</v>
      </c>
      <c r="D9" s="97" t="s">
        <v>58</v>
      </c>
      <c r="E9" s="98" t="s">
        <v>57</v>
      </c>
      <c r="F9" s="467" t="s">
        <v>56</v>
      </c>
      <c r="G9" s="473"/>
      <c r="H9" s="473"/>
      <c r="I9" s="474"/>
      <c r="J9" s="13" t="s">
        <v>69</v>
      </c>
      <c r="K9" s="12" t="s">
        <v>55</v>
      </c>
      <c r="L9" s="18"/>
      <c r="M9" s="154" t="s">
        <v>53</v>
      </c>
      <c r="N9" s="154" t="s">
        <v>54</v>
      </c>
      <c r="O9" s="154" t="s">
        <v>53</v>
      </c>
    </row>
    <row r="10" spans="1:16" ht="13.8" thickBot="1">
      <c r="A10" s="31"/>
      <c r="B10" s="155"/>
      <c r="C10" s="71" t="s">
        <v>68</v>
      </c>
      <c r="D10" s="99">
        <v>2025</v>
      </c>
      <c r="E10" s="100">
        <v>2025</v>
      </c>
      <c r="F10" s="11" t="s">
        <v>51</v>
      </c>
      <c r="G10" s="182" t="s">
        <v>50</v>
      </c>
      <c r="H10" s="182" t="s">
        <v>49</v>
      </c>
      <c r="I10" s="183" t="s">
        <v>48</v>
      </c>
      <c r="J10" s="10" t="s">
        <v>8</v>
      </c>
      <c r="K10" s="9" t="s">
        <v>47</v>
      </c>
      <c r="L10" s="18"/>
      <c r="M10" s="184" t="s">
        <v>64</v>
      </c>
      <c r="N10" s="155" t="s">
        <v>65</v>
      </c>
      <c r="O10" s="155" t="s">
        <v>46</v>
      </c>
    </row>
    <row r="11" spans="1:16">
      <c r="A11" s="32" t="s">
        <v>45</v>
      </c>
      <c r="B11" s="185"/>
      <c r="C11" s="186">
        <v>115</v>
      </c>
      <c r="D11" s="101">
        <v>113</v>
      </c>
      <c r="E11" s="95">
        <v>115</v>
      </c>
      <c r="F11" s="143">
        <v>113</v>
      </c>
      <c r="G11" s="187">
        <f t="shared" ref="G11:H23" si="0">M11</f>
        <v>113</v>
      </c>
      <c r="H11" s="188">
        <f t="shared" si="0"/>
        <v>114.55</v>
      </c>
      <c r="I11" s="189"/>
      <c r="J11" s="107" t="s">
        <v>4</v>
      </c>
      <c r="K11" s="111" t="s">
        <v>4</v>
      </c>
      <c r="L11" s="328"/>
      <c r="M11" s="190">
        <v>113</v>
      </c>
      <c r="N11" s="191">
        <v>114.55</v>
      </c>
      <c r="O11" s="85"/>
    </row>
    <row r="12" spans="1:16" ht="13.8" thickBot="1">
      <c r="A12" s="33" t="s">
        <v>44</v>
      </c>
      <c r="B12" s="192"/>
      <c r="C12" s="193">
        <v>102</v>
      </c>
      <c r="D12" s="156">
        <v>102.1253</v>
      </c>
      <c r="E12" s="96">
        <v>101.32</v>
      </c>
      <c r="F12" s="144">
        <v>102.1253</v>
      </c>
      <c r="G12" s="194">
        <f t="shared" si="0"/>
        <v>102.13</v>
      </c>
      <c r="H12" s="195">
        <f t="shared" si="0"/>
        <v>101.32</v>
      </c>
      <c r="I12" s="194"/>
      <c r="J12" s="108"/>
      <c r="K12" s="59" t="s">
        <v>4</v>
      </c>
      <c r="L12" s="328"/>
      <c r="M12" s="196">
        <v>102.13</v>
      </c>
      <c r="N12" s="197">
        <v>101.32</v>
      </c>
      <c r="O12" s="152"/>
    </row>
    <row r="13" spans="1:16">
      <c r="A13" s="34" t="s">
        <v>62</v>
      </c>
      <c r="B13" s="50"/>
      <c r="C13" s="198">
        <v>31007</v>
      </c>
      <c r="D13" s="101" t="s">
        <v>4</v>
      </c>
      <c r="E13" s="101" t="s">
        <v>4</v>
      </c>
      <c r="F13" s="132">
        <v>31622</v>
      </c>
      <c r="G13" s="77">
        <f t="shared" si="0"/>
        <v>32291</v>
      </c>
      <c r="H13" s="78">
        <f t="shared" si="0"/>
        <v>33827</v>
      </c>
      <c r="I13" s="77"/>
      <c r="J13" s="104" t="s">
        <v>4</v>
      </c>
      <c r="K13" s="6" t="s">
        <v>4</v>
      </c>
      <c r="L13" s="173"/>
      <c r="M13" s="159">
        <v>32291</v>
      </c>
      <c r="N13" s="199">
        <v>33827</v>
      </c>
      <c r="O13" s="126"/>
    </row>
    <row r="14" spans="1:16">
      <c r="A14" s="35" t="s">
        <v>63</v>
      </c>
      <c r="B14" s="50"/>
      <c r="C14" s="198">
        <v>27145</v>
      </c>
      <c r="D14" s="102" t="s">
        <v>4</v>
      </c>
      <c r="E14" s="102" t="s">
        <v>4</v>
      </c>
      <c r="F14" s="130">
        <v>27753</v>
      </c>
      <c r="G14" s="77">
        <f t="shared" si="0"/>
        <v>28558</v>
      </c>
      <c r="H14" s="78">
        <f t="shared" si="0"/>
        <v>29749</v>
      </c>
      <c r="I14" s="77"/>
      <c r="J14" s="104" t="s">
        <v>4</v>
      </c>
      <c r="K14" s="6" t="s">
        <v>4</v>
      </c>
      <c r="L14" s="173"/>
      <c r="M14" s="160">
        <v>28558</v>
      </c>
      <c r="N14" s="199">
        <v>29749</v>
      </c>
      <c r="O14" s="126"/>
    </row>
    <row r="15" spans="1:16">
      <c r="A15" s="35" t="s">
        <v>43</v>
      </c>
      <c r="B15" s="50" t="s">
        <v>42</v>
      </c>
      <c r="C15" s="198">
        <v>374</v>
      </c>
      <c r="D15" s="102" t="s">
        <v>4</v>
      </c>
      <c r="E15" s="102" t="s">
        <v>4</v>
      </c>
      <c r="F15" s="130">
        <v>560</v>
      </c>
      <c r="G15" s="77">
        <f t="shared" si="0"/>
        <v>401</v>
      </c>
      <c r="H15" s="78">
        <f t="shared" si="0"/>
        <v>511</v>
      </c>
      <c r="I15" s="77"/>
      <c r="J15" s="104" t="s">
        <v>4</v>
      </c>
      <c r="K15" s="6" t="s">
        <v>4</v>
      </c>
      <c r="L15" s="173"/>
      <c r="M15" s="160">
        <v>401</v>
      </c>
      <c r="N15" s="199">
        <v>511</v>
      </c>
      <c r="O15" s="126"/>
    </row>
    <row r="16" spans="1:16">
      <c r="A16" s="35" t="s">
        <v>41</v>
      </c>
      <c r="B16" s="50" t="s">
        <v>4</v>
      </c>
      <c r="C16" s="198">
        <v>8027</v>
      </c>
      <c r="D16" s="102" t="s">
        <v>4</v>
      </c>
      <c r="E16" s="102" t="s">
        <v>4</v>
      </c>
      <c r="F16" s="130">
        <v>29739</v>
      </c>
      <c r="G16" s="77">
        <f t="shared" si="0"/>
        <v>43426</v>
      </c>
      <c r="H16" s="78">
        <f t="shared" si="0"/>
        <v>56809</v>
      </c>
      <c r="I16" s="77"/>
      <c r="J16" s="104" t="s">
        <v>4</v>
      </c>
      <c r="K16" s="6" t="s">
        <v>4</v>
      </c>
      <c r="L16" s="173"/>
      <c r="M16" s="160">
        <v>43426</v>
      </c>
      <c r="N16" s="199">
        <v>56809</v>
      </c>
      <c r="O16" s="126"/>
    </row>
    <row r="17" spans="1:15" ht="13.8" thickBot="1">
      <c r="A17" s="32" t="s">
        <v>40</v>
      </c>
      <c r="B17" s="51" t="s">
        <v>39</v>
      </c>
      <c r="C17" s="200">
        <v>12397</v>
      </c>
      <c r="D17" s="103" t="s">
        <v>4</v>
      </c>
      <c r="E17" s="103" t="s">
        <v>4</v>
      </c>
      <c r="F17" s="145">
        <v>20574</v>
      </c>
      <c r="G17" s="77">
        <f t="shared" si="0"/>
        <v>16451</v>
      </c>
      <c r="H17" s="78">
        <f t="shared" si="0"/>
        <v>8818</v>
      </c>
      <c r="I17" s="80"/>
      <c r="J17" s="109" t="s">
        <v>4</v>
      </c>
      <c r="K17" s="7" t="s">
        <v>4</v>
      </c>
      <c r="L17" s="173"/>
      <c r="M17" s="161">
        <v>16451</v>
      </c>
      <c r="N17" s="201">
        <v>8818</v>
      </c>
      <c r="O17" s="127"/>
    </row>
    <row r="18" spans="1:15" ht="13.8" thickBot="1">
      <c r="A18" s="36" t="s">
        <v>38</v>
      </c>
      <c r="B18" s="25"/>
      <c r="C18" s="52">
        <f>C13-C14+C15+C16+C17</f>
        <v>24660</v>
      </c>
      <c r="D18" s="52" t="s">
        <v>4</v>
      </c>
      <c r="E18" s="52" t="s">
        <v>4</v>
      </c>
      <c r="F18" s="21">
        <f>F13-F14+F15+F16+F17</f>
        <v>54742</v>
      </c>
      <c r="G18" s="21">
        <f>G13-G14+G15+G16+G17</f>
        <v>64011</v>
      </c>
      <c r="H18" s="21">
        <f t="shared" ref="H18:I18" si="1">H13-H14+H15+H16+H17</f>
        <v>70216</v>
      </c>
      <c r="I18" s="21">
        <f t="shared" si="1"/>
        <v>0</v>
      </c>
      <c r="J18" s="61" t="s">
        <v>4</v>
      </c>
      <c r="K18" s="8" t="s">
        <v>4</v>
      </c>
      <c r="L18" s="173"/>
      <c r="M18" s="134">
        <f>M13-M14+M15+M16+M17</f>
        <v>64011</v>
      </c>
      <c r="N18" s="134">
        <f t="shared" ref="N18:O18" si="2">N13-N14+N15+N16+N17</f>
        <v>70216</v>
      </c>
      <c r="O18" s="134">
        <f t="shared" si="2"/>
        <v>0</v>
      </c>
    </row>
    <row r="19" spans="1:15">
      <c r="A19" s="32" t="s">
        <v>66</v>
      </c>
      <c r="B19" s="53" t="s">
        <v>67</v>
      </c>
      <c r="C19" s="202">
        <v>4256</v>
      </c>
      <c r="D19" s="101" t="s">
        <v>4</v>
      </c>
      <c r="E19" s="101" t="s">
        <v>4</v>
      </c>
      <c r="F19" s="145">
        <v>4054</v>
      </c>
      <c r="G19" s="77">
        <f t="shared" si="0"/>
        <v>3918</v>
      </c>
      <c r="H19" s="78">
        <f t="shared" si="0"/>
        <v>4263</v>
      </c>
      <c r="I19" s="81"/>
      <c r="J19" s="109" t="s">
        <v>4</v>
      </c>
      <c r="K19" s="7" t="s">
        <v>4</v>
      </c>
      <c r="L19" s="173"/>
      <c r="M19" s="162">
        <v>3918</v>
      </c>
      <c r="N19" s="201">
        <v>4263</v>
      </c>
      <c r="O19" s="127"/>
    </row>
    <row r="20" spans="1:15">
      <c r="A20" s="35" t="s">
        <v>37</v>
      </c>
      <c r="B20" s="50" t="s">
        <v>36</v>
      </c>
      <c r="C20" s="203">
        <v>4759</v>
      </c>
      <c r="D20" s="102" t="s">
        <v>4</v>
      </c>
      <c r="E20" s="102" t="s">
        <v>4</v>
      </c>
      <c r="F20" s="130">
        <v>3696</v>
      </c>
      <c r="G20" s="77">
        <f t="shared" si="0"/>
        <v>3826</v>
      </c>
      <c r="H20" s="78">
        <f t="shared" si="0"/>
        <v>2815</v>
      </c>
      <c r="I20" s="77"/>
      <c r="J20" s="104" t="s">
        <v>4</v>
      </c>
      <c r="K20" s="6" t="s">
        <v>4</v>
      </c>
      <c r="L20" s="173"/>
      <c r="M20" s="160">
        <v>3826</v>
      </c>
      <c r="N20" s="199">
        <v>2815</v>
      </c>
      <c r="O20" s="126"/>
    </row>
    <row r="21" spans="1:15">
      <c r="A21" s="35" t="s">
        <v>35</v>
      </c>
      <c r="B21" s="50" t="s">
        <v>4</v>
      </c>
      <c r="C21" s="203">
        <v>4500</v>
      </c>
      <c r="D21" s="102" t="s">
        <v>4</v>
      </c>
      <c r="E21" s="102" t="s">
        <v>4</v>
      </c>
      <c r="F21" s="130">
        <v>5877</v>
      </c>
      <c r="G21" s="77">
        <f t="shared" si="0"/>
        <v>5877</v>
      </c>
      <c r="H21" s="78">
        <f t="shared" si="0"/>
        <v>4156</v>
      </c>
      <c r="I21" s="77"/>
      <c r="J21" s="104" t="s">
        <v>4</v>
      </c>
      <c r="K21" s="6" t="s">
        <v>4</v>
      </c>
      <c r="L21" s="173"/>
      <c r="M21" s="160">
        <v>5877</v>
      </c>
      <c r="N21" s="199">
        <v>4156</v>
      </c>
      <c r="O21" s="126"/>
    </row>
    <row r="22" spans="1:15">
      <c r="A22" s="35" t="s">
        <v>34</v>
      </c>
      <c r="B22" s="50" t="s">
        <v>4</v>
      </c>
      <c r="C22" s="203">
        <v>11328</v>
      </c>
      <c r="D22" s="102" t="s">
        <v>4</v>
      </c>
      <c r="E22" s="102" t="s">
        <v>4</v>
      </c>
      <c r="F22" s="130">
        <v>40949</v>
      </c>
      <c r="G22" s="77">
        <f t="shared" si="0"/>
        <v>49395</v>
      </c>
      <c r="H22" s="78">
        <f t="shared" si="0"/>
        <v>58778</v>
      </c>
      <c r="I22" s="77"/>
      <c r="J22" s="104" t="s">
        <v>4</v>
      </c>
      <c r="K22" s="6" t="s">
        <v>4</v>
      </c>
      <c r="L22" s="173"/>
      <c r="M22" s="160">
        <v>49395</v>
      </c>
      <c r="N22" s="199">
        <v>58778</v>
      </c>
      <c r="O22" s="126"/>
    </row>
    <row r="23" spans="1:15" ht="13.8" thickBot="1">
      <c r="A23" s="33" t="s">
        <v>33</v>
      </c>
      <c r="B23" s="54" t="s">
        <v>4</v>
      </c>
      <c r="C23" s="203">
        <v>0</v>
      </c>
      <c r="D23" s="103" t="s">
        <v>4</v>
      </c>
      <c r="E23" s="103" t="s">
        <v>4</v>
      </c>
      <c r="F23" s="133">
        <v>0</v>
      </c>
      <c r="G23" s="80">
        <f t="shared" si="0"/>
        <v>0</v>
      </c>
      <c r="H23" s="79">
        <f t="shared" si="0"/>
        <v>0</v>
      </c>
      <c r="I23" s="80"/>
      <c r="J23" s="110" t="s">
        <v>4</v>
      </c>
      <c r="K23" s="5" t="s">
        <v>4</v>
      </c>
      <c r="L23" s="173"/>
      <c r="M23" s="140">
        <v>0</v>
      </c>
      <c r="N23" s="204">
        <v>0</v>
      </c>
      <c r="O23" s="128"/>
    </row>
    <row r="24" spans="1:15">
      <c r="A24" s="37" t="s">
        <v>32</v>
      </c>
      <c r="B24" s="55" t="s">
        <v>4</v>
      </c>
      <c r="C24" s="205">
        <v>80869</v>
      </c>
      <c r="D24" s="118">
        <v>77734</v>
      </c>
      <c r="E24" s="89">
        <v>82200</v>
      </c>
      <c r="F24" s="118">
        <v>18233</v>
      </c>
      <c r="G24" s="164">
        <f>M24-F24</f>
        <v>18973</v>
      </c>
      <c r="H24" s="149">
        <f>N24-M24</f>
        <v>22352</v>
      </c>
      <c r="I24" s="302"/>
      <c r="J24" s="67">
        <f t="shared" ref="J24:J47" si="3">SUM(F24:I24)</f>
        <v>59558</v>
      </c>
      <c r="K24" s="112">
        <f>IF(E24=0,"x",(J24/E24*100))</f>
        <v>72.454987834549883</v>
      </c>
      <c r="L24" s="173"/>
      <c r="M24" s="159">
        <v>37206</v>
      </c>
      <c r="N24" s="207">
        <v>59558</v>
      </c>
      <c r="O24" s="129"/>
    </row>
    <row r="25" spans="1:15">
      <c r="A25" s="35" t="s">
        <v>31</v>
      </c>
      <c r="B25" s="56" t="s">
        <v>4</v>
      </c>
      <c r="C25" s="198">
        <v>0</v>
      </c>
      <c r="D25" s="119">
        <v>0</v>
      </c>
      <c r="E25" s="90">
        <v>0</v>
      </c>
      <c r="F25" s="119">
        <v>0</v>
      </c>
      <c r="G25" s="165">
        <f t="shared" ref="G25:G42" si="4">M25-F25</f>
        <v>0</v>
      </c>
      <c r="H25" s="150">
        <f t="shared" ref="H25:H42" si="5">N25-M25</f>
        <v>0</v>
      </c>
      <c r="I25" s="77"/>
      <c r="J25" s="104">
        <f t="shared" si="3"/>
        <v>0</v>
      </c>
      <c r="K25" s="113" t="str">
        <f>IF(E25=0,"x",(J25/E25)*100)</f>
        <v>x</v>
      </c>
      <c r="L25" s="173"/>
      <c r="M25" s="160">
        <v>0</v>
      </c>
      <c r="N25" s="199">
        <v>0</v>
      </c>
      <c r="O25" s="130"/>
    </row>
    <row r="26" spans="1:15" ht="13.8" thickBot="1">
      <c r="A26" s="33" t="s">
        <v>30</v>
      </c>
      <c r="B26" s="57">
        <v>672</v>
      </c>
      <c r="C26" s="209">
        <v>11500</v>
      </c>
      <c r="D26" s="120">
        <v>10900</v>
      </c>
      <c r="E26" s="91">
        <v>10900</v>
      </c>
      <c r="F26" s="146">
        <v>2725</v>
      </c>
      <c r="G26" s="166">
        <f t="shared" si="4"/>
        <v>2725</v>
      </c>
      <c r="H26" s="151">
        <f t="shared" si="5"/>
        <v>2725</v>
      </c>
      <c r="I26" s="303"/>
      <c r="J26" s="105">
        <f t="shared" si="3"/>
        <v>8175</v>
      </c>
      <c r="K26" s="114">
        <f t="shared" ref="K26" si="6">IF(E26=0,"x",(J26/E26*100))</f>
        <v>75</v>
      </c>
      <c r="L26" s="173"/>
      <c r="M26" s="161">
        <v>5450</v>
      </c>
      <c r="N26" s="212">
        <v>8175</v>
      </c>
      <c r="O26" s="131"/>
    </row>
    <row r="27" spans="1:15">
      <c r="A27" s="34" t="s">
        <v>6</v>
      </c>
      <c r="B27" s="55">
        <v>501</v>
      </c>
      <c r="C27" s="198">
        <v>9219</v>
      </c>
      <c r="D27" s="121">
        <v>8500</v>
      </c>
      <c r="E27" s="92">
        <v>8500</v>
      </c>
      <c r="F27" s="121">
        <v>2223</v>
      </c>
      <c r="G27" s="228">
        <f t="shared" si="4"/>
        <v>2425</v>
      </c>
      <c r="H27" s="82">
        <f t="shared" si="5"/>
        <v>2100</v>
      </c>
      <c r="I27" s="81"/>
      <c r="J27" s="67">
        <f t="shared" si="3"/>
        <v>6748</v>
      </c>
      <c r="K27" s="117">
        <f t="shared" ref="K27:K47" si="7">IF(E27=0,"x",(J27/E27)*100)</f>
        <v>79.388235294117649</v>
      </c>
      <c r="L27" s="173"/>
      <c r="M27" s="162">
        <v>4648</v>
      </c>
      <c r="N27" s="214">
        <v>6748</v>
      </c>
      <c r="O27" s="132"/>
    </row>
    <row r="28" spans="1:15">
      <c r="A28" s="35" t="s">
        <v>29</v>
      </c>
      <c r="B28" s="56">
        <v>502</v>
      </c>
      <c r="C28" s="198">
        <v>4000</v>
      </c>
      <c r="D28" s="122">
        <v>3860</v>
      </c>
      <c r="E28" s="93">
        <v>3860</v>
      </c>
      <c r="F28" s="122">
        <v>1493</v>
      </c>
      <c r="G28" s="168">
        <f t="shared" si="4"/>
        <v>803</v>
      </c>
      <c r="H28" s="78">
        <f t="shared" si="5"/>
        <v>468</v>
      </c>
      <c r="I28" s="77"/>
      <c r="J28" s="104">
        <f t="shared" si="3"/>
        <v>2764</v>
      </c>
      <c r="K28" s="113">
        <f t="shared" si="7"/>
        <v>71.606217616580309</v>
      </c>
      <c r="L28" s="173"/>
      <c r="M28" s="160">
        <v>2296</v>
      </c>
      <c r="N28" s="199">
        <v>2764</v>
      </c>
      <c r="O28" s="130"/>
    </row>
    <row r="29" spans="1:15">
      <c r="A29" s="35" t="s">
        <v>5</v>
      </c>
      <c r="B29" s="56">
        <v>504</v>
      </c>
      <c r="C29" s="198">
        <v>0</v>
      </c>
      <c r="D29" s="122">
        <v>0</v>
      </c>
      <c r="E29" s="93">
        <v>0</v>
      </c>
      <c r="F29" s="122">
        <v>0</v>
      </c>
      <c r="G29" s="168">
        <f t="shared" si="4"/>
        <v>0</v>
      </c>
      <c r="H29" s="78">
        <f t="shared" si="5"/>
        <v>0</v>
      </c>
      <c r="I29" s="77"/>
      <c r="J29" s="104">
        <f t="shared" si="3"/>
        <v>0</v>
      </c>
      <c r="K29" s="113" t="str">
        <f t="shared" si="7"/>
        <v>x</v>
      </c>
      <c r="L29" s="173"/>
      <c r="M29" s="160">
        <v>0</v>
      </c>
      <c r="N29" s="199">
        <v>0</v>
      </c>
      <c r="O29" s="130"/>
    </row>
    <row r="30" spans="1:15">
      <c r="A30" s="35" t="s">
        <v>0</v>
      </c>
      <c r="B30" s="56">
        <v>511</v>
      </c>
      <c r="C30" s="198">
        <v>1382</v>
      </c>
      <c r="D30" s="122">
        <v>1100</v>
      </c>
      <c r="E30" s="93">
        <v>1100</v>
      </c>
      <c r="F30" s="122">
        <v>119</v>
      </c>
      <c r="G30" s="168">
        <f t="shared" si="4"/>
        <v>159</v>
      </c>
      <c r="H30" s="78">
        <f t="shared" si="5"/>
        <v>600</v>
      </c>
      <c r="I30" s="77"/>
      <c r="J30" s="104">
        <f t="shared" si="3"/>
        <v>878</v>
      </c>
      <c r="K30" s="113">
        <f t="shared" si="7"/>
        <v>79.818181818181827</v>
      </c>
      <c r="L30" s="173"/>
      <c r="M30" s="160">
        <v>278</v>
      </c>
      <c r="N30" s="199">
        <v>878</v>
      </c>
      <c r="O30" s="130"/>
    </row>
    <row r="31" spans="1:15">
      <c r="A31" s="35" t="s">
        <v>1</v>
      </c>
      <c r="B31" s="56">
        <v>518</v>
      </c>
      <c r="C31" s="198">
        <v>5434</v>
      </c>
      <c r="D31" s="122">
        <v>6100</v>
      </c>
      <c r="E31" s="93">
        <v>4500</v>
      </c>
      <c r="F31" s="122">
        <v>902</v>
      </c>
      <c r="G31" s="168">
        <f t="shared" si="4"/>
        <v>1043</v>
      </c>
      <c r="H31" s="78">
        <f t="shared" si="5"/>
        <v>930</v>
      </c>
      <c r="I31" s="77"/>
      <c r="J31" s="104">
        <f t="shared" si="3"/>
        <v>2875</v>
      </c>
      <c r="K31" s="113">
        <f t="shared" si="7"/>
        <v>63.888888888888886</v>
      </c>
      <c r="L31" s="173"/>
      <c r="M31" s="160">
        <v>1945</v>
      </c>
      <c r="N31" s="199">
        <v>2875</v>
      </c>
      <c r="O31" s="130"/>
    </row>
    <row r="32" spans="1:15">
      <c r="A32" s="35" t="s">
        <v>28</v>
      </c>
      <c r="B32" s="56">
        <v>521</v>
      </c>
      <c r="C32" s="198">
        <v>50007</v>
      </c>
      <c r="D32" s="122">
        <v>48815</v>
      </c>
      <c r="E32" s="93">
        <v>51800</v>
      </c>
      <c r="F32" s="122">
        <v>11346</v>
      </c>
      <c r="G32" s="168">
        <f t="shared" si="4"/>
        <v>11373</v>
      </c>
      <c r="H32" s="78">
        <f t="shared" si="5"/>
        <v>14220</v>
      </c>
      <c r="I32" s="77"/>
      <c r="J32" s="104">
        <f t="shared" si="3"/>
        <v>36939</v>
      </c>
      <c r="K32" s="113">
        <f t="shared" si="7"/>
        <v>71.310810810810807</v>
      </c>
      <c r="L32" s="173"/>
      <c r="M32" s="160">
        <v>22719</v>
      </c>
      <c r="N32" s="199">
        <v>36939</v>
      </c>
      <c r="O32" s="130"/>
    </row>
    <row r="33" spans="1:15">
      <c r="A33" s="35" t="s">
        <v>27</v>
      </c>
      <c r="B33" s="56" t="s">
        <v>26</v>
      </c>
      <c r="C33" s="198">
        <v>18262</v>
      </c>
      <c r="D33" s="122">
        <v>17983</v>
      </c>
      <c r="E33" s="93">
        <v>18013</v>
      </c>
      <c r="F33" s="122">
        <v>4125</v>
      </c>
      <c r="G33" s="168">
        <f t="shared" si="4"/>
        <v>4095</v>
      </c>
      <c r="H33" s="78">
        <f t="shared" si="5"/>
        <v>5001</v>
      </c>
      <c r="I33" s="77"/>
      <c r="J33" s="104">
        <f t="shared" si="3"/>
        <v>13221</v>
      </c>
      <c r="K33" s="113">
        <f t="shared" si="7"/>
        <v>73.39699106201077</v>
      </c>
      <c r="L33" s="173"/>
      <c r="M33" s="160">
        <v>8220</v>
      </c>
      <c r="N33" s="199">
        <v>13221</v>
      </c>
      <c r="O33" s="130"/>
    </row>
    <row r="34" spans="1:15">
      <c r="A34" s="35" t="s">
        <v>25</v>
      </c>
      <c r="B34" s="56">
        <v>557</v>
      </c>
      <c r="C34" s="198">
        <v>0</v>
      </c>
      <c r="D34" s="122">
        <v>0</v>
      </c>
      <c r="E34" s="93">
        <v>0</v>
      </c>
      <c r="F34" s="122">
        <v>0</v>
      </c>
      <c r="G34" s="168">
        <f t="shared" si="4"/>
        <v>0</v>
      </c>
      <c r="H34" s="78">
        <f t="shared" si="5"/>
        <v>0</v>
      </c>
      <c r="I34" s="77"/>
      <c r="J34" s="104">
        <f t="shared" si="3"/>
        <v>0</v>
      </c>
      <c r="K34" s="113" t="str">
        <f t="shared" si="7"/>
        <v>x</v>
      </c>
      <c r="L34" s="173"/>
      <c r="M34" s="160">
        <v>0</v>
      </c>
      <c r="N34" s="199">
        <v>0</v>
      </c>
      <c r="O34" s="130"/>
    </row>
    <row r="35" spans="1:15">
      <c r="A35" s="35" t="s">
        <v>2</v>
      </c>
      <c r="B35" s="56">
        <v>551</v>
      </c>
      <c r="C35" s="198">
        <v>581</v>
      </c>
      <c r="D35" s="122">
        <v>806</v>
      </c>
      <c r="E35" s="93">
        <v>827</v>
      </c>
      <c r="F35" s="122">
        <v>202</v>
      </c>
      <c r="G35" s="168">
        <f t="shared" si="4"/>
        <v>203</v>
      </c>
      <c r="H35" s="78">
        <f t="shared" si="5"/>
        <v>208</v>
      </c>
      <c r="I35" s="77"/>
      <c r="J35" s="104">
        <f t="shared" si="3"/>
        <v>613</v>
      </c>
      <c r="K35" s="113">
        <f t="shared" si="7"/>
        <v>74.123337363966144</v>
      </c>
      <c r="L35" s="173"/>
      <c r="M35" s="160">
        <v>405</v>
      </c>
      <c r="N35" s="199">
        <v>613</v>
      </c>
      <c r="O35" s="130"/>
    </row>
    <row r="36" spans="1:15" ht="13.8" thickBot="1">
      <c r="A36" s="32" t="s">
        <v>24</v>
      </c>
      <c r="B36" s="58" t="s">
        <v>23</v>
      </c>
      <c r="C36" s="200">
        <v>2372</v>
      </c>
      <c r="D36" s="123">
        <v>2630</v>
      </c>
      <c r="E36" s="94">
        <v>1870</v>
      </c>
      <c r="F36" s="147">
        <v>-31</v>
      </c>
      <c r="G36" s="168">
        <f t="shared" si="4"/>
        <v>517</v>
      </c>
      <c r="H36" s="78">
        <f t="shared" si="5"/>
        <v>1156</v>
      </c>
      <c r="I36" s="77"/>
      <c r="J36" s="105">
        <f t="shared" si="3"/>
        <v>1642</v>
      </c>
      <c r="K36" s="114">
        <f t="shared" si="7"/>
        <v>87.807486631016047</v>
      </c>
      <c r="L36" s="173"/>
      <c r="M36" s="140">
        <v>486</v>
      </c>
      <c r="N36" s="204">
        <v>1642</v>
      </c>
      <c r="O36" s="133"/>
    </row>
    <row r="37" spans="1:15" ht="13.8" thickBot="1">
      <c r="A37" s="36" t="s">
        <v>22</v>
      </c>
      <c r="B37" s="60"/>
      <c r="C37" s="52">
        <f t="shared" ref="C37:I37" si="8">SUM(C27:C36)</f>
        <v>91257</v>
      </c>
      <c r="D37" s="52">
        <f t="shared" si="8"/>
        <v>89794</v>
      </c>
      <c r="E37" s="61">
        <f t="shared" si="8"/>
        <v>90470</v>
      </c>
      <c r="F37" s="52">
        <f t="shared" si="8"/>
        <v>20379</v>
      </c>
      <c r="G37" s="52">
        <f t="shared" si="8"/>
        <v>20618</v>
      </c>
      <c r="H37" s="52">
        <f t="shared" si="8"/>
        <v>24683</v>
      </c>
      <c r="I37" s="52">
        <f t="shared" si="8"/>
        <v>0</v>
      </c>
      <c r="J37" s="61">
        <f t="shared" si="3"/>
        <v>65680</v>
      </c>
      <c r="K37" s="115">
        <f t="shared" si="7"/>
        <v>72.598651486680666</v>
      </c>
      <c r="L37" s="173"/>
      <c r="M37" s="21">
        <f>SUM(M27:M36)</f>
        <v>40997</v>
      </c>
      <c r="N37" s="23">
        <f>SUM(N27:N36)</f>
        <v>65680</v>
      </c>
      <c r="O37" s="21">
        <f>SUM(O27:O36)</f>
        <v>0</v>
      </c>
    </row>
    <row r="38" spans="1:15">
      <c r="A38" s="34" t="s">
        <v>21</v>
      </c>
      <c r="B38" s="55">
        <v>601</v>
      </c>
      <c r="C38" s="218">
        <v>0</v>
      </c>
      <c r="D38" s="121">
        <v>0</v>
      </c>
      <c r="E38" s="92">
        <v>0</v>
      </c>
      <c r="F38" s="148">
        <v>0</v>
      </c>
      <c r="G38" s="168">
        <f t="shared" si="4"/>
        <v>0</v>
      </c>
      <c r="H38" s="78">
        <f t="shared" si="5"/>
        <v>0</v>
      </c>
      <c r="I38" s="77"/>
      <c r="J38" s="67">
        <f t="shared" si="3"/>
        <v>0</v>
      </c>
      <c r="K38" s="112" t="str">
        <f t="shared" si="7"/>
        <v>x</v>
      </c>
      <c r="L38" s="173"/>
      <c r="M38" s="162">
        <v>0</v>
      </c>
      <c r="N38" s="214">
        <v>0</v>
      </c>
      <c r="O38" s="138"/>
    </row>
    <row r="39" spans="1:15">
      <c r="A39" s="35" t="s">
        <v>20</v>
      </c>
      <c r="B39" s="56">
        <v>602</v>
      </c>
      <c r="C39" s="198">
        <v>7811</v>
      </c>
      <c r="D39" s="122">
        <v>8000</v>
      </c>
      <c r="E39" s="93">
        <v>7380</v>
      </c>
      <c r="F39" s="122">
        <v>2159</v>
      </c>
      <c r="G39" s="168">
        <f t="shared" si="4"/>
        <v>2303</v>
      </c>
      <c r="H39" s="78">
        <f t="shared" si="5"/>
        <v>1128</v>
      </c>
      <c r="I39" s="77"/>
      <c r="J39" s="104">
        <f t="shared" si="3"/>
        <v>5590</v>
      </c>
      <c r="K39" s="113">
        <f t="shared" si="7"/>
        <v>75.745257452574521</v>
      </c>
      <c r="L39" s="173"/>
      <c r="M39" s="160">
        <v>4462</v>
      </c>
      <c r="N39" s="199">
        <v>5590</v>
      </c>
      <c r="O39" s="136"/>
    </row>
    <row r="40" spans="1:15">
      <c r="A40" s="35" t="s">
        <v>19</v>
      </c>
      <c r="B40" s="56">
        <v>604</v>
      </c>
      <c r="C40" s="198">
        <v>0</v>
      </c>
      <c r="D40" s="122">
        <v>0</v>
      </c>
      <c r="E40" s="93">
        <v>0</v>
      </c>
      <c r="F40" s="122">
        <v>0</v>
      </c>
      <c r="G40" s="168">
        <f t="shared" si="4"/>
        <v>0</v>
      </c>
      <c r="H40" s="78">
        <f t="shared" si="5"/>
        <v>0</v>
      </c>
      <c r="I40" s="77"/>
      <c r="J40" s="104">
        <f t="shared" si="3"/>
        <v>0</v>
      </c>
      <c r="K40" s="113" t="str">
        <f t="shared" si="7"/>
        <v>x</v>
      </c>
      <c r="L40" s="173"/>
      <c r="M40" s="160">
        <v>0</v>
      </c>
      <c r="N40" s="199">
        <v>0</v>
      </c>
      <c r="O40" s="136"/>
    </row>
    <row r="41" spans="1:15">
      <c r="A41" s="35" t="s">
        <v>18</v>
      </c>
      <c r="B41" s="56" t="s">
        <v>17</v>
      </c>
      <c r="C41" s="198">
        <v>80869</v>
      </c>
      <c r="D41" s="122">
        <v>77734</v>
      </c>
      <c r="E41" s="93">
        <v>82200</v>
      </c>
      <c r="F41" s="122">
        <v>18233</v>
      </c>
      <c r="G41" s="168">
        <f t="shared" si="4"/>
        <v>18973</v>
      </c>
      <c r="H41" s="78">
        <f t="shared" si="5"/>
        <v>22352</v>
      </c>
      <c r="I41" s="77"/>
      <c r="J41" s="104">
        <f t="shared" si="3"/>
        <v>59558</v>
      </c>
      <c r="K41" s="113">
        <f t="shared" si="7"/>
        <v>72.454987834549883</v>
      </c>
      <c r="L41" s="173"/>
      <c r="M41" s="160">
        <v>37206</v>
      </c>
      <c r="N41" s="199">
        <v>59558</v>
      </c>
      <c r="O41" s="136"/>
    </row>
    <row r="42" spans="1:15" ht="13.8" thickBot="1">
      <c r="A42" s="32" t="s">
        <v>7</v>
      </c>
      <c r="B42" s="58" t="s">
        <v>16</v>
      </c>
      <c r="C42" s="200">
        <v>2604</v>
      </c>
      <c r="D42" s="123">
        <v>4060</v>
      </c>
      <c r="E42" s="94">
        <v>890</v>
      </c>
      <c r="F42" s="147">
        <v>125</v>
      </c>
      <c r="G42" s="169">
        <f t="shared" si="4"/>
        <v>200</v>
      </c>
      <c r="H42" s="83">
        <f t="shared" si="5"/>
        <v>410</v>
      </c>
      <c r="I42" s="77"/>
      <c r="J42" s="105">
        <f t="shared" si="3"/>
        <v>735</v>
      </c>
      <c r="K42" s="114">
        <f t="shared" si="7"/>
        <v>82.584269662921344</v>
      </c>
      <c r="L42" s="173"/>
      <c r="M42" s="140">
        <v>325</v>
      </c>
      <c r="N42" s="204">
        <v>735</v>
      </c>
      <c r="O42" s="139"/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91284</v>
      </c>
      <c r="D43" s="61">
        <f t="shared" si="9"/>
        <v>89794</v>
      </c>
      <c r="E43" s="61">
        <f t="shared" si="9"/>
        <v>90470</v>
      </c>
      <c r="F43" s="8">
        <f t="shared" si="9"/>
        <v>20517</v>
      </c>
      <c r="G43" s="229">
        <f t="shared" si="9"/>
        <v>21476</v>
      </c>
      <c r="H43" s="222">
        <f t="shared" si="9"/>
        <v>23890</v>
      </c>
      <c r="I43" s="84">
        <f t="shared" si="9"/>
        <v>0</v>
      </c>
      <c r="J43" s="61">
        <f t="shared" si="3"/>
        <v>65883</v>
      </c>
      <c r="K43" s="117">
        <f t="shared" si="7"/>
        <v>72.823035260307293</v>
      </c>
      <c r="L43" s="173"/>
      <c r="M43" s="21">
        <f>SUM(M38:M42)</f>
        <v>41993</v>
      </c>
      <c r="N43" s="23">
        <f>SUM(N38:N42)</f>
        <v>65883</v>
      </c>
      <c r="O43" s="21">
        <f>SUM(O38:O42)</f>
        <v>0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106"/>
      <c r="K44" s="116"/>
      <c r="L44" s="173"/>
      <c r="M44" s="65"/>
      <c r="N44" s="141"/>
      <c r="O44" s="141"/>
    </row>
    <row r="45" spans="1:15" ht="13.8" thickBot="1">
      <c r="A45" s="66" t="s">
        <v>14</v>
      </c>
      <c r="B45" s="60" t="s">
        <v>4</v>
      </c>
      <c r="C45" s="8">
        <f t="shared" ref="C45:I45" si="10">C43-C41</f>
        <v>10415</v>
      </c>
      <c r="D45" s="61">
        <f t="shared" si="10"/>
        <v>12060</v>
      </c>
      <c r="E45" s="61">
        <f t="shared" si="10"/>
        <v>8270</v>
      </c>
      <c r="F45" s="8">
        <f t="shared" si="10"/>
        <v>2284</v>
      </c>
      <c r="G45" s="62">
        <f t="shared" si="10"/>
        <v>2503</v>
      </c>
      <c r="H45" s="8">
        <f t="shared" si="10"/>
        <v>1538</v>
      </c>
      <c r="I45" s="62">
        <f t="shared" si="10"/>
        <v>0</v>
      </c>
      <c r="J45" s="67">
        <f t="shared" si="3"/>
        <v>6325</v>
      </c>
      <c r="K45" s="112">
        <f t="shared" si="7"/>
        <v>76.481257557436521</v>
      </c>
      <c r="L45" s="173"/>
      <c r="M45" s="8">
        <f>M43-M41</f>
        <v>4787</v>
      </c>
      <c r="N45" s="142">
        <f>N43-N41</f>
        <v>6325</v>
      </c>
      <c r="O45" s="8">
        <f>O43-O41</f>
        <v>0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27</v>
      </c>
      <c r="D46" s="61">
        <f t="shared" si="11"/>
        <v>0</v>
      </c>
      <c r="E46" s="61">
        <f t="shared" si="11"/>
        <v>0</v>
      </c>
      <c r="F46" s="8">
        <f t="shared" si="11"/>
        <v>138</v>
      </c>
      <c r="G46" s="62">
        <f t="shared" si="11"/>
        <v>858</v>
      </c>
      <c r="H46" s="8">
        <f t="shared" si="11"/>
        <v>-793</v>
      </c>
      <c r="I46" s="62">
        <f t="shared" si="11"/>
        <v>0</v>
      </c>
      <c r="J46" s="67">
        <f t="shared" si="3"/>
        <v>203</v>
      </c>
      <c r="K46" s="112" t="str">
        <f t="shared" si="7"/>
        <v>x</v>
      </c>
      <c r="L46" s="173"/>
      <c r="M46" s="8">
        <f>M43-M37</f>
        <v>996</v>
      </c>
      <c r="N46" s="142">
        <f>N43-N37</f>
        <v>203</v>
      </c>
      <c r="O46" s="8">
        <f>O43-O37</f>
        <v>0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-80842</v>
      </c>
      <c r="D47" s="61">
        <f t="shared" si="12"/>
        <v>-77734</v>
      </c>
      <c r="E47" s="61">
        <f t="shared" si="12"/>
        <v>-82200</v>
      </c>
      <c r="F47" s="8">
        <f t="shared" si="12"/>
        <v>-18095</v>
      </c>
      <c r="G47" s="62">
        <f t="shared" si="12"/>
        <v>-18115</v>
      </c>
      <c r="H47" s="8">
        <f t="shared" si="12"/>
        <v>-23145</v>
      </c>
      <c r="I47" s="62">
        <f t="shared" si="12"/>
        <v>0</v>
      </c>
      <c r="J47" s="61">
        <f t="shared" si="3"/>
        <v>-59355</v>
      </c>
      <c r="K47" s="112">
        <f t="shared" si="7"/>
        <v>72.208029197080293</v>
      </c>
      <c r="L47" s="173"/>
      <c r="M47" s="8">
        <f>M46-M41</f>
        <v>-36210</v>
      </c>
      <c r="N47" s="142">
        <f>N46-N41</f>
        <v>-59355</v>
      </c>
      <c r="O47" s="8">
        <f>O46-O41</f>
        <v>0</v>
      </c>
    </row>
    <row r="49" spans="1:10">
      <c r="A49" s="307"/>
    </row>
    <row r="52" spans="1:10" ht="13.8">
      <c r="A52" s="38" t="s">
        <v>11</v>
      </c>
    </row>
    <row r="53" spans="1:10" ht="13.8">
      <c r="A53" s="39" t="s">
        <v>10</v>
      </c>
    </row>
    <row r="54" spans="1:10" ht="13.8">
      <c r="A54" s="40" t="s">
        <v>9</v>
      </c>
    </row>
    <row r="55" spans="1:10" s="18" customFormat="1" ht="13.8">
      <c r="A55" s="40" t="s">
        <v>61</v>
      </c>
      <c r="B55" s="19"/>
      <c r="E55" s="20"/>
      <c r="F55" s="20"/>
      <c r="G55" s="20"/>
      <c r="H55" s="20"/>
      <c r="I55" s="20"/>
      <c r="J55" s="20"/>
    </row>
    <row r="58" spans="1:10">
      <c r="A58" s="26" t="s">
        <v>123</v>
      </c>
    </row>
    <row r="60" spans="1:10">
      <c r="A60" s="26" t="s">
        <v>124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B8BD-5276-4D85-AA76-F5AA88977970}">
  <dimension ref="A1:P58"/>
  <sheetViews>
    <sheetView workbookViewId="0">
      <selection activeCell="Q1" sqref="Q1"/>
    </sheetView>
  </sheetViews>
  <sheetFormatPr defaultColWidth="8.5546875" defaultRowHeight="13.2"/>
  <cols>
    <col min="1" max="1" width="37.5546875" style="26" customWidth="1"/>
    <col min="2" max="2" width="7.441406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77734375" style="2" customWidth="1"/>
    <col min="8" max="8" width="9.21875" style="2" customWidth="1"/>
    <col min="9" max="9" width="9.44140625" style="2" customWidth="1"/>
    <col min="10" max="10" width="9.21875" style="2" customWidth="1"/>
    <col min="11" max="11" width="12" style="1" customWidth="1"/>
    <col min="12" max="12" width="8.5546875" style="1"/>
    <col min="13" max="13" width="11.77734375" style="1" customWidth="1"/>
    <col min="14" max="14" width="12.5546875" style="1" customWidth="1"/>
    <col min="15" max="15" width="11.77734375" style="1" customWidth="1"/>
    <col min="16" max="16" width="12" style="1" customWidth="1"/>
    <col min="17" max="16384" width="8.5546875" style="1"/>
  </cols>
  <sheetData>
    <row r="1" spans="1:16" ht="23.4">
      <c r="A1" s="465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470" t="s">
        <v>125</v>
      </c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2"/>
    </row>
    <row r="8" spans="1:16" ht="13.8" thickBot="1">
      <c r="A8" s="29" t="s">
        <v>59</v>
      </c>
      <c r="F8" s="14"/>
      <c r="G8" s="14"/>
    </row>
    <row r="9" spans="1:16" ht="13.8" thickBot="1">
      <c r="A9" s="153" t="s">
        <v>52</v>
      </c>
      <c r="B9" s="154" t="s">
        <v>77</v>
      </c>
      <c r="C9" s="70" t="s">
        <v>3</v>
      </c>
      <c r="D9" s="97" t="s">
        <v>58</v>
      </c>
      <c r="E9" s="98" t="s">
        <v>57</v>
      </c>
      <c r="F9" s="467" t="s">
        <v>56</v>
      </c>
      <c r="G9" s="473"/>
      <c r="H9" s="473"/>
      <c r="I9" s="474"/>
      <c r="J9" s="13" t="s">
        <v>69</v>
      </c>
      <c r="K9" s="12" t="s">
        <v>55</v>
      </c>
      <c r="L9" s="18"/>
      <c r="M9" s="154" t="s">
        <v>53</v>
      </c>
      <c r="N9" s="154" t="s">
        <v>54</v>
      </c>
      <c r="O9" s="154" t="s">
        <v>53</v>
      </c>
    </row>
    <row r="10" spans="1:16" ht="13.8" thickBot="1">
      <c r="A10" s="31"/>
      <c r="B10" s="155"/>
      <c r="C10" s="71" t="s">
        <v>68</v>
      </c>
      <c r="D10" s="99">
        <v>2025</v>
      </c>
      <c r="E10" s="100">
        <v>2025</v>
      </c>
      <c r="F10" s="11" t="s">
        <v>51</v>
      </c>
      <c r="G10" s="182" t="s">
        <v>50</v>
      </c>
      <c r="H10" s="182" t="s">
        <v>49</v>
      </c>
      <c r="I10" s="183" t="s">
        <v>48</v>
      </c>
      <c r="J10" s="10" t="s">
        <v>8</v>
      </c>
      <c r="K10" s="9" t="s">
        <v>47</v>
      </c>
      <c r="L10" s="18"/>
      <c r="M10" s="184" t="s">
        <v>64</v>
      </c>
      <c r="N10" s="155" t="s">
        <v>65</v>
      </c>
      <c r="O10" s="155" t="s">
        <v>46</v>
      </c>
    </row>
    <row r="11" spans="1:16">
      <c r="A11" s="32" t="s">
        <v>45</v>
      </c>
      <c r="B11" s="185"/>
      <c r="C11" s="186">
        <v>51</v>
      </c>
      <c r="D11" s="101">
        <v>56</v>
      </c>
      <c r="E11" s="95">
        <v>57</v>
      </c>
      <c r="F11" s="143">
        <v>52.88</v>
      </c>
      <c r="G11" s="187">
        <f t="shared" ref="G11:H23" si="0">M11</f>
        <v>52</v>
      </c>
      <c r="H11" s="188">
        <f t="shared" si="0"/>
        <v>54</v>
      </c>
      <c r="I11" s="189"/>
      <c r="J11" s="107" t="s">
        <v>4</v>
      </c>
      <c r="K11" s="111" t="s">
        <v>4</v>
      </c>
      <c r="L11" s="328"/>
      <c r="M11" s="190">
        <v>52</v>
      </c>
      <c r="N11" s="191">
        <v>54</v>
      </c>
      <c r="O11" s="85"/>
    </row>
    <row r="12" spans="1:16" ht="13.8" thickBot="1">
      <c r="A12" s="33" t="s">
        <v>44</v>
      </c>
      <c r="B12" s="192"/>
      <c r="C12" s="193">
        <v>48.53</v>
      </c>
      <c r="D12" s="156">
        <v>51</v>
      </c>
      <c r="E12" s="96">
        <v>52.651000000000003</v>
      </c>
      <c r="F12" s="144">
        <v>49.77</v>
      </c>
      <c r="G12" s="194">
        <f t="shared" si="0"/>
        <v>50.439</v>
      </c>
      <c r="H12" s="195">
        <f t="shared" si="0"/>
        <v>50.3583</v>
      </c>
      <c r="I12" s="194"/>
      <c r="J12" s="108"/>
      <c r="K12" s="59" t="s">
        <v>4</v>
      </c>
      <c r="L12" s="328"/>
      <c r="M12" s="196">
        <v>50.439</v>
      </c>
      <c r="N12" s="197">
        <v>50.3583</v>
      </c>
      <c r="O12" s="152"/>
    </row>
    <row r="13" spans="1:16">
      <c r="A13" s="34" t="s">
        <v>62</v>
      </c>
      <c r="B13" s="50"/>
      <c r="C13" s="198">
        <v>19351</v>
      </c>
      <c r="D13" s="101" t="s">
        <v>4</v>
      </c>
      <c r="E13" s="101" t="s">
        <v>4</v>
      </c>
      <c r="F13" s="132">
        <v>20069</v>
      </c>
      <c r="G13" s="77">
        <f t="shared" si="0"/>
        <v>20394</v>
      </c>
      <c r="H13" s="78">
        <f t="shared" si="0"/>
        <v>20749</v>
      </c>
      <c r="I13" s="77"/>
      <c r="J13" s="104" t="s">
        <v>4</v>
      </c>
      <c r="K13" s="6" t="s">
        <v>4</v>
      </c>
      <c r="L13" s="173"/>
      <c r="M13" s="159">
        <v>20394</v>
      </c>
      <c r="N13" s="199">
        <v>20749</v>
      </c>
      <c r="O13" s="126"/>
    </row>
    <row r="14" spans="1:16">
      <c r="A14" s="35" t="s">
        <v>63</v>
      </c>
      <c r="B14" s="50"/>
      <c r="C14" s="198">
        <v>15107</v>
      </c>
      <c r="D14" s="102" t="s">
        <v>4</v>
      </c>
      <c r="E14" s="102" t="s">
        <v>4</v>
      </c>
      <c r="F14" s="130">
        <v>15230</v>
      </c>
      <c r="G14" s="77">
        <f t="shared" si="0"/>
        <v>15231</v>
      </c>
      <c r="H14" s="78">
        <f t="shared" si="0"/>
        <v>15581</v>
      </c>
      <c r="I14" s="77"/>
      <c r="J14" s="104" t="s">
        <v>4</v>
      </c>
      <c r="K14" s="6" t="s">
        <v>4</v>
      </c>
      <c r="L14" s="173"/>
      <c r="M14" s="160">
        <v>15231</v>
      </c>
      <c r="N14" s="199">
        <v>15581</v>
      </c>
      <c r="O14" s="126"/>
    </row>
    <row r="15" spans="1:16">
      <c r="A15" s="35" t="s">
        <v>43</v>
      </c>
      <c r="B15" s="50" t="s">
        <v>42</v>
      </c>
      <c r="C15" s="198">
        <v>131</v>
      </c>
      <c r="D15" s="102" t="s">
        <v>4</v>
      </c>
      <c r="E15" s="102" t="s">
        <v>4</v>
      </c>
      <c r="F15" s="130">
        <v>82</v>
      </c>
      <c r="G15" s="77">
        <f t="shared" si="0"/>
        <v>78</v>
      </c>
      <c r="H15" s="78">
        <f t="shared" si="0"/>
        <v>83</v>
      </c>
      <c r="I15" s="77"/>
      <c r="J15" s="104" t="s">
        <v>4</v>
      </c>
      <c r="K15" s="6" t="s">
        <v>4</v>
      </c>
      <c r="L15" s="173"/>
      <c r="M15" s="160">
        <v>78</v>
      </c>
      <c r="N15" s="199">
        <v>83</v>
      </c>
      <c r="O15" s="126"/>
    </row>
    <row r="16" spans="1:16">
      <c r="A16" s="35" t="s">
        <v>41</v>
      </c>
      <c r="B16" s="50" t="s">
        <v>4</v>
      </c>
      <c r="C16" s="198">
        <v>4353</v>
      </c>
      <c r="D16" s="102" t="s">
        <v>4</v>
      </c>
      <c r="E16" s="102" t="s">
        <v>4</v>
      </c>
      <c r="F16" s="130">
        <v>15504</v>
      </c>
      <c r="G16" s="77">
        <f t="shared" si="0"/>
        <v>22265</v>
      </c>
      <c r="H16" s="78">
        <f t="shared" si="0"/>
        <v>29472</v>
      </c>
      <c r="I16" s="77"/>
      <c r="J16" s="104" t="s">
        <v>4</v>
      </c>
      <c r="K16" s="6" t="s">
        <v>4</v>
      </c>
      <c r="L16" s="173"/>
      <c r="M16" s="160">
        <v>22265</v>
      </c>
      <c r="N16" s="199">
        <v>29472</v>
      </c>
      <c r="O16" s="126"/>
    </row>
    <row r="17" spans="1:15" ht="13.8" thickBot="1">
      <c r="A17" s="32" t="s">
        <v>40</v>
      </c>
      <c r="B17" s="51" t="s">
        <v>39</v>
      </c>
      <c r="C17" s="200">
        <v>10557</v>
      </c>
      <c r="D17" s="103" t="s">
        <v>4</v>
      </c>
      <c r="E17" s="103" t="s">
        <v>4</v>
      </c>
      <c r="F17" s="145">
        <v>13346</v>
      </c>
      <c r="G17" s="77">
        <f t="shared" si="0"/>
        <v>10550</v>
      </c>
      <c r="H17" s="78">
        <f t="shared" si="0"/>
        <v>8631</v>
      </c>
      <c r="I17" s="80"/>
      <c r="J17" s="109" t="s">
        <v>4</v>
      </c>
      <c r="K17" s="7" t="s">
        <v>4</v>
      </c>
      <c r="L17" s="173"/>
      <c r="M17" s="161">
        <v>10550</v>
      </c>
      <c r="N17" s="201">
        <v>8631</v>
      </c>
      <c r="O17" s="127"/>
    </row>
    <row r="18" spans="1:15" ht="13.8" thickBot="1">
      <c r="A18" s="36" t="s">
        <v>38</v>
      </c>
      <c r="B18" s="25"/>
      <c r="C18" s="52">
        <f>C13-C14+C15+C16+C17</f>
        <v>19285</v>
      </c>
      <c r="D18" s="52" t="s">
        <v>4</v>
      </c>
      <c r="E18" s="52" t="s">
        <v>4</v>
      </c>
      <c r="F18" s="21">
        <f>F13-F14+F15+F16+F17</f>
        <v>33771</v>
      </c>
      <c r="G18" s="21">
        <f>G13-G14+G15+G16+G17</f>
        <v>38056</v>
      </c>
      <c r="H18" s="21">
        <f t="shared" ref="H18:I18" si="1">H13-H14+H15+H16+H17</f>
        <v>43354</v>
      </c>
      <c r="I18" s="21">
        <f t="shared" si="1"/>
        <v>0</v>
      </c>
      <c r="J18" s="61" t="s">
        <v>4</v>
      </c>
      <c r="K18" s="8" t="s">
        <v>4</v>
      </c>
      <c r="L18" s="173"/>
      <c r="M18" s="134">
        <f>M13-M14+M15+M16+M17</f>
        <v>38056</v>
      </c>
      <c r="N18" s="134">
        <f t="shared" ref="N18:O18" si="2">N13-N14+N15+N16+N17</f>
        <v>43354</v>
      </c>
      <c r="O18" s="134">
        <f t="shared" si="2"/>
        <v>0</v>
      </c>
    </row>
    <row r="19" spans="1:15">
      <c r="A19" s="32" t="s">
        <v>66</v>
      </c>
      <c r="B19" s="53" t="s">
        <v>67</v>
      </c>
      <c r="C19" s="202">
        <v>4492</v>
      </c>
      <c r="D19" s="101" t="s">
        <v>4</v>
      </c>
      <c r="E19" s="101" t="s">
        <v>4</v>
      </c>
      <c r="F19" s="145">
        <v>5080</v>
      </c>
      <c r="G19" s="77">
        <f t="shared" si="0"/>
        <v>5434</v>
      </c>
      <c r="H19" s="78">
        <f t="shared" si="0"/>
        <v>5430</v>
      </c>
      <c r="I19" s="81"/>
      <c r="J19" s="109" t="s">
        <v>4</v>
      </c>
      <c r="K19" s="7" t="s">
        <v>4</v>
      </c>
      <c r="L19" s="173"/>
      <c r="M19" s="162">
        <v>5434</v>
      </c>
      <c r="N19" s="201">
        <v>5430</v>
      </c>
      <c r="O19" s="127"/>
    </row>
    <row r="20" spans="1:15">
      <c r="A20" s="35" t="s">
        <v>37</v>
      </c>
      <c r="B20" s="50" t="s">
        <v>36</v>
      </c>
      <c r="C20" s="203">
        <v>5945</v>
      </c>
      <c r="D20" s="102" t="s">
        <v>4</v>
      </c>
      <c r="E20" s="102" t="s">
        <v>4</v>
      </c>
      <c r="F20" s="130">
        <v>2634</v>
      </c>
      <c r="G20" s="77">
        <f t="shared" si="0"/>
        <v>3626</v>
      </c>
      <c r="H20" s="78">
        <f t="shared" si="0"/>
        <v>3251</v>
      </c>
      <c r="I20" s="77"/>
      <c r="J20" s="104" t="s">
        <v>4</v>
      </c>
      <c r="K20" s="6" t="s">
        <v>4</v>
      </c>
      <c r="L20" s="173"/>
      <c r="M20" s="160">
        <v>3626</v>
      </c>
      <c r="N20" s="199">
        <v>3251</v>
      </c>
      <c r="O20" s="126"/>
    </row>
    <row r="21" spans="1:15">
      <c r="A21" s="35" t="s">
        <v>35</v>
      </c>
      <c r="B21" s="50" t="s">
        <v>4</v>
      </c>
      <c r="C21" s="203">
        <v>2006</v>
      </c>
      <c r="D21" s="102" t="s">
        <v>4</v>
      </c>
      <c r="E21" s="102" t="s">
        <v>4</v>
      </c>
      <c r="F21" s="130">
        <v>4734</v>
      </c>
      <c r="G21" s="77">
        <f t="shared" si="0"/>
        <v>5627</v>
      </c>
      <c r="H21" s="78">
        <f t="shared" si="0"/>
        <v>6586</v>
      </c>
      <c r="I21" s="77"/>
      <c r="J21" s="104" t="s">
        <v>4</v>
      </c>
      <c r="K21" s="6" t="s">
        <v>4</v>
      </c>
      <c r="L21" s="173"/>
      <c r="M21" s="160">
        <v>5627</v>
      </c>
      <c r="N21" s="199">
        <v>6586</v>
      </c>
      <c r="O21" s="126"/>
    </row>
    <row r="22" spans="1:15">
      <c r="A22" s="35" t="s">
        <v>34</v>
      </c>
      <c r="B22" s="50" t="s">
        <v>4</v>
      </c>
      <c r="C22" s="203">
        <v>5576</v>
      </c>
      <c r="D22" s="102" t="s">
        <v>4</v>
      </c>
      <c r="E22" s="102" t="s">
        <v>4</v>
      </c>
      <c r="F22" s="130">
        <v>20282</v>
      </c>
      <c r="G22" s="77">
        <f t="shared" si="0"/>
        <v>23476</v>
      </c>
      <c r="H22" s="78">
        <f t="shared" si="0"/>
        <v>28067</v>
      </c>
      <c r="I22" s="77"/>
      <c r="J22" s="104" t="s">
        <v>4</v>
      </c>
      <c r="K22" s="6" t="s">
        <v>4</v>
      </c>
      <c r="L22" s="173"/>
      <c r="M22" s="160">
        <v>23476</v>
      </c>
      <c r="N22" s="199">
        <v>28067</v>
      </c>
      <c r="O22" s="126"/>
    </row>
    <row r="23" spans="1:15" ht="13.8" thickBot="1">
      <c r="A23" s="33" t="s">
        <v>33</v>
      </c>
      <c r="B23" s="54" t="s">
        <v>4</v>
      </c>
      <c r="C23" s="203">
        <v>0</v>
      </c>
      <c r="D23" s="103" t="s">
        <v>4</v>
      </c>
      <c r="E23" s="103" t="s">
        <v>4</v>
      </c>
      <c r="F23" s="133">
        <v>0</v>
      </c>
      <c r="G23" s="80">
        <f t="shared" si="0"/>
        <v>0</v>
      </c>
      <c r="H23" s="79">
        <f t="shared" si="0"/>
        <v>0</v>
      </c>
      <c r="I23" s="80"/>
      <c r="J23" s="110" t="s">
        <v>4</v>
      </c>
      <c r="K23" s="5" t="s">
        <v>4</v>
      </c>
      <c r="L23" s="173"/>
      <c r="M23" s="140">
        <v>0</v>
      </c>
      <c r="N23" s="204">
        <v>0</v>
      </c>
      <c r="O23" s="128"/>
    </row>
    <row r="24" spans="1:15">
      <c r="A24" s="37" t="s">
        <v>32</v>
      </c>
      <c r="B24" s="55" t="s">
        <v>4</v>
      </c>
      <c r="C24" s="205">
        <v>42534</v>
      </c>
      <c r="D24" s="118">
        <v>39927</v>
      </c>
      <c r="E24" s="89">
        <v>39787</v>
      </c>
      <c r="F24" s="118">
        <v>9463</v>
      </c>
      <c r="G24" s="164">
        <f>M24-F24</f>
        <v>9771</v>
      </c>
      <c r="H24" s="149">
        <f>N24-M24</f>
        <v>10160</v>
      </c>
      <c r="I24" s="302"/>
      <c r="J24" s="67">
        <f t="shared" ref="J24:J47" si="3">SUM(F24:I24)</f>
        <v>29394</v>
      </c>
      <c r="K24" s="112">
        <f>IF(E24=0,"x",(J24/E24*100))</f>
        <v>73.878402493276695</v>
      </c>
      <c r="L24" s="173"/>
      <c r="M24" s="159">
        <v>19234</v>
      </c>
      <c r="N24" s="207">
        <v>29394</v>
      </c>
      <c r="O24" s="129"/>
    </row>
    <row r="25" spans="1:15">
      <c r="A25" s="35" t="s">
        <v>31</v>
      </c>
      <c r="B25" s="56" t="s">
        <v>4</v>
      </c>
      <c r="C25" s="198">
        <v>3500</v>
      </c>
      <c r="D25" s="119">
        <v>0</v>
      </c>
      <c r="E25" s="90">
        <v>0</v>
      </c>
      <c r="F25" s="119">
        <v>0</v>
      </c>
      <c r="G25" s="165">
        <f t="shared" ref="G25:G42" si="4">M25-F25</f>
        <v>0</v>
      </c>
      <c r="H25" s="150">
        <f t="shared" ref="H25:H42" si="5">N25-M25</f>
        <v>0</v>
      </c>
      <c r="I25" s="77"/>
      <c r="J25" s="104">
        <f t="shared" si="3"/>
        <v>0</v>
      </c>
      <c r="K25" s="113" t="str">
        <f>IF(E25=0,"x",(J25/E25)*100)</f>
        <v>x</v>
      </c>
      <c r="L25" s="173"/>
      <c r="M25" s="160">
        <v>0</v>
      </c>
      <c r="N25" s="199">
        <v>0</v>
      </c>
      <c r="O25" s="130"/>
    </row>
    <row r="26" spans="1:15" ht="13.8" thickBot="1">
      <c r="A26" s="33" t="s">
        <v>30</v>
      </c>
      <c r="B26" s="57">
        <v>672</v>
      </c>
      <c r="C26" s="209">
        <v>6619</v>
      </c>
      <c r="D26" s="120">
        <v>6385</v>
      </c>
      <c r="E26" s="91">
        <v>6508</v>
      </c>
      <c r="F26" s="146">
        <v>1596</v>
      </c>
      <c r="G26" s="166">
        <f t="shared" si="4"/>
        <v>1596</v>
      </c>
      <c r="H26" s="151">
        <f t="shared" si="5"/>
        <v>1627</v>
      </c>
      <c r="I26" s="303"/>
      <c r="J26" s="105">
        <f t="shared" si="3"/>
        <v>4819</v>
      </c>
      <c r="K26" s="114">
        <f t="shared" ref="K26" si="6">IF(E26=0,"x",(J26/E26*100))</f>
        <v>74.04732636754764</v>
      </c>
      <c r="L26" s="173"/>
      <c r="M26" s="161">
        <v>3192</v>
      </c>
      <c r="N26" s="212">
        <v>4819</v>
      </c>
      <c r="O26" s="131"/>
    </row>
    <row r="27" spans="1:15">
      <c r="A27" s="34" t="s">
        <v>6</v>
      </c>
      <c r="B27" s="55">
        <v>501</v>
      </c>
      <c r="C27" s="198">
        <v>3719</v>
      </c>
      <c r="D27" s="121">
        <v>4114</v>
      </c>
      <c r="E27" s="92">
        <v>4092</v>
      </c>
      <c r="F27" s="121">
        <v>903</v>
      </c>
      <c r="G27" s="228">
        <f t="shared" si="4"/>
        <v>1135</v>
      </c>
      <c r="H27" s="82">
        <f t="shared" si="5"/>
        <v>783</v>
      </c>
      <c r="I27" s="81"/>
      <c r="J27" s="67">
        <f t="shared" si="3"/>
        <v>2821</v>
      </c>
      <c r="K27" s="117">
        <f t="shared" ref="K27:K47" si="7">IF(E27=0,"x",(J27/E27)*100)</f>
        <v>68.939393939393938</v>
      </c>
      <c r="L27" s="173"/>
      <c r="M27" s="162">
        <v>2038</v>
      </c>
      <c r="N27" s="214">
        <v>2821</v>
      </c>
      <c r="O27" s="132"/>
    </row>
    <row r="28" spans="1:15">
      <c r="A28" s="35" t="s">
        <v>29</v>
      </c>
      <c r="B28" s="56">
        <v>502</v>
      </c>
      <c r="C28" s="198">
        <v>2017</v>
      </c>
      <c r="D28" s="122">
        <v>2394</v>
      </c>
      <c r="E28" s="93">
        <v>2358</v>
      </c>
      <c r="F28" s="122">
        <v>1028</v>
      </c>
      <c r="G28" s="168">
        <f t="shared" si="4"/>
        <v>334</v>
      </c>
      <c r="H28" s="78">
        <f t="shared" si="5"/>
        <v>183</v>
      </c>
      <c r="I28" s="77"/>
      <c r="J28" s="104">
        <f t="shared" si="3"/>
        <v>1545</v>
      </c>
      <c r="K28" s="113">
        <f t="shared" si="7"/>
        <v>65.521628498727736</v>
      </c>
      <c r="L28" s="173"/>
      <c r="M28" s="160">
        <v>1362</v>
      </c>
      <c r="N28" s="199">
        <v>1545</v>
      </c>
      <c r="O28" s="130"/>
    </row>
    <row r="29" spans="1:15">
      <c r="A29" s="35" t="s">
        <v>5</v>
      </c>
      <c r="B29" s="56">
        <v>504</v>
      </c>
      <c r="C29" s="198">
        <v>0</v>
      </c>
      <c r="D29" s="122">
        <v>0</v>
      </c>
      <c r="E29" s="93">
        <v>0</v>
      </c>
      <c r="F29" s="122">
        <v>0</v>
      </c>
      <c r="G29" s="168">
        <f t="shared" si="4"/>
        <v>0</v>
      </c>
      <c r="H29" s="78">
        <f t="shared" si="5"/>
        <v>0</v>
      </c>
      <c r="I29" s="77"/>
      <c r="J29" s="104">
        <f t="shared" si="3"/>
        <v>0</v>
      </c>
      <c r="K29" s="113" t="str">
        <f t="shared" si="7"/>
        <v>x</v>
      </c>
      <c r="L29" s="173"/>
      <c r="M29" s="160">
        <v>0</v>
      </c>
      <c r="N29" s="199">
        <v>0</v>
      </c>
      <c r="O29" s="130"/>
    </row>
    <row r="30" spans="1:15">
      <c r="A30" s="35" t="s">
        <v>0</v>
      </c>
      <c r="B30" s="56">
        <v>511</v>
      </c>
      <c r="C30" s="198">
        <v>468</v>
      </c>
      <c r="D30" s="122">
        <v>775</v>
      </c>
      <c r="E30" s="93">
        <v>845</v>
      </c>
      <c r="F30" s="122">
        <v>47</v>
      </c>
      <c r="G30" s="168">
        <f t="shared" si="4"/>
        <v>169</v>
      </c>
      <c r="H30" s="78">
        <f t="shared" si="5"/>
        <v>427</v>
      </c>
      <c r="I30" s="77"/>
      <c r="J30" s="104">
        <f t="shared" si="3"/>
        <v>643</v>
      </c>
      <c r="K30" s="113">
        <f t="shared" si="7"/>
        <v>76.094674556213022</v>
      </c>
      <c r="L30" s="173"/>
      <c r="M30" s="160">
        <v>216</v>
      </c>
      <c r="N30" s="199">
        <v>643</v>
      </c>
      <c r="O30" s="130"/>
    </row>
    <row r="31" spans="1:15">
      <c r="A31" s="35" t="s">
        <v>1</v>
      </c>
      <c r="B31" s="56">
        <v>518</v>
      </c>
      <c r="C31" s="198">
        <v>1899</v>
      </c>
      <c r="D31" s="122">
        <v>1736</v>
      </c>
      <c r="E31" s="93">
        <v>1992</v>
      </c>
      <c r="F31" s="122">
        <v>698</v>
      </c>
      <c r="G31" s="168">
        <f t="shared" si="4"/>
        <v>624</v>
      </c>
      <c r="H31" s="78">
        <f t="shared" si="5"/>
        <v>239</v>
      </c>
      <c r="I31" s="77"/>
      <c r="J31" s="104">
        <f t="shared" si="3"/>
        <v>1561</v>
      </c>
      <c r="K31" s="113">
        <f t="shared" si="7"/>
        <v>78.363453815261039</v>
      </c>
      <c r="L31" s="173"/>
      <c r="M31" s="160">
        <v>1322</v>
      </c>
      <c r="N31" s="199">
        <v>1561</v>
      </c>
      <c r="O31" s="130"/>
    </row>
    <row r="32" spans="1:15">
      <c r="A32" s="35" t="s">
        <v>28</v>
      </c>
      <c r="B32" s="56">
        <v>521</v>
      </c>
      <c r="C32" s="198">
        <v>23750</v>
      </c>
      <c r="D32" s="122">
        <v>24891</v>
      </c>
      <c r="E32" s="93">
        <v>25007</v>
      </c>
      <c r="F32" s="122">
        <v>6003</v>
      </c>
      <c r="G32" s="168">
        <f t="shared" si="4"/>
        <v>6084</v>
      </c>
      <c r="H32" s="78">
        <f t="shared" si="5"/>
        <v>6587</v>
      </c>
      <c r="I32" s="77"/>
      <c r="J32" s="104">
        <f t="shared" si="3"/>
        <v>18674</v>
      </c>
      <c r="K32" s="113">
        <f t="shared" si="7"/>
        <v>74.675090974527137</v>
      </c>
      <c r="L32" s="173"/>
      <c r="M32" s="160">
        <v>12087</v>
      </c>
      <c r="N32" s="199">
        <v>18674</v>
      </c>
      <c r="O32" s="130"/>
    </row>
    <row r="33" spans="1:15">
      <c r="A33" s="35" t="s">
        <v>27</v>
      </c>
      <c r="B33" s="56" t="s">
        <v>26</v>
      </c>
      <c r="C33" s="198">
        <v>8777</v>
      </c>
      <c r="D33" s="122">
        <v>9340</v>
      </c>
      <c r="E33" s="93">
        <v>9285</v>
      </c>
      <c r="F33" s="122">
        <v>2121</v>
      </c>
      <c r="G33" s="168">
        <f t="shared" si="4"/>
        <v>2276</v>
      </c>
      <c r="H33" s="78">
        <f t="shared" si="5"/>
        <v>2372</v>
      </c>
      <c r="I33" s="77"/>
      <c r="J33" s="104">
        <f t="shared" si="3"/>
        <v>6769</v>
      </c>
      <c r="K33" s="113">
        <f t="shared" si="7"/>
        <v>72.902530963920299</v>
      </c>
      <c r="L33" s="173"/>
      <c r="M33" s="160">
        <v>4397</v>
      </c>
      <c r="N33" s="199">
        <v>6769</v>
      </c>
      <c r="O33" s="130"/>
    </row>
    <row r="34" spans="1:15">
      <c r="A34" s="35" t="s">
        <v>25</v>
      </c>
      <c r="B34" s="56">
        <v>557</v>
      </c>
      <c r="C34" s="198">
        <v>0</v>
      </c>
      <c r="D34" s="122">
        <v>0</v>
      </c>
      <c r="E34" s="93">
        <v>0</v>
      </c>
      <c r="F34" s="122">
        <v>0</v>
      </c>
      <c r="G34" s="168">
        <f t="shared" si="4"/>
        <v>0</v>
      </c>
      <c r="H34" s="78">
        <f t="shared" si="5"/>
        <v>0</v>
      </c>
      <c r="I34" s="77"/>
      <c r="J34" s="104">
        <f t="shared" si="3"/>
        <v>0</v>
      </c>
      <c r="K34" s="113" t="str">
        <f t="shared" si="7"/>
        <v>x</v>
      </c>
      <c r="L34" s="173"/>
      <c r="M34" s="160">
        <v>0</v>
      </c>
      <c r="N34" s="199">
        <v>0</v>
      </c>
      <c r="O34" s="130"/>
    </row>
    <row r="35" spans="1:15">
      <c r="A35" s="35" t="s">
        <v>2</v>
      </c>
      <c r="B35" s="56">
        <v>551</v>
      </c>
      <c r="C35" s="198">
        <v>282</v>
      </c>
      <c r="D35" s="122">
        <v>488</v>
      </c>
      <c r="E35" s="93">
        <v>825</v>
      </c>
      <c r="F35" s="122">
        <v>120</v>
      </c>
      <c r="G35" s="168">
        <f t="shared" si="4"/>
        <v>157</v>
      </c>
      <c r="H35" s="78">
        <f t="shared" si="5"/>
        <v>185</v>
      </c>
      <c r="I35" s="77"/>
      <c r="J35" s="104">
        <f t="shared" si="3"/>
        <v>462</v>
      </c>
      <c r="K35" s="113">
        <f t="shared" si="7"/>
        <v>56.000000000000007</v>
      </c>
      <c r="L35" s="173"/>
      <c r="M35" s="160">
        <v>277</v>
      </c>
      <c r="N35" s="199">
        <v>462</v>
      </c>
      <c r="O35" s="130"/>
    </row>
    <row r="36" spans="1:15" ht="13.8" thickBot="1">
      <c r="A36" s="32" t="s">
        <v>24</v>
      </c>
      <c r="B36" s="58" t="s">
        <v>23</v>
      </c>
      <c r="C36" s="200">
        <v>464</v>
      </c>
      <c r="D36" s="123">
        <v>304</v>
      </c>
      <c r="E36" s="94">
        <v>387</v>
      </c>
      <c r="F36" s="147">
        <v>-74</v>
      </c>
      <c r="G36" s="168">
        <f t="shared" si="4"/>
        <v>23</v>
      </c>
      <c r="H36" s="78">
        <f t="shared" si="5"/>
        <v>362</v>
      </c>
      <c r="I36" s="77"/>
      <c r="J36" s="105">
        <f t="shared" si="3"/>
        <v>311</v>
      </c>
      <c r="K36" s="114">
        <f t="shared" si="7"/>
        <v>80.361757105943155</v>
      </c>
      <c r="L36" s="173"/>
      <c r="M36" s="140">
        <v>-51</v>
      </c>
      <c r="N36" s="204">
        <v>311</v>
      </c>
      <c r="O36" s="133"/>
    </row>
    <row r="37" spans="1:15" ht="13.8" thickBot="1">
      <c r="A37" s="36" t="s">
        <v>22</v>
      </c>
      <c r="B37" s="60"/>
      <c r="C37" s="52">
        <f t="shared" ref="C37:I37" si="8">SUM(C27:C36)</f>
        <v>41376</v>
      </c>
      <c r="D37" s="52">
        <f t="shared" si="8"/>
        <v>44042</v>
      </c>
      <c r="E37" s="61">
        <f t="shared" si="8"/>
        <v>44791</v>
      </c>
      <c r="F37" s="52">
        <f t="shared" si="8"/>
        <v>10846</v>
      </c>
      <c r="G37" s="52">
        <f t="shared" si="8"/>
        <v>10802</v>
      </c>
      <c r="H37" s="52">
        <f t="shared" si="8"/>
        <v>11138</v>
      </c>
      <c r="I37" s="52">
        <f t="shared" si="8"/>
        <v>0</v>
      </c>
      <c r="J37" s="61">
        <f t="shared" si="3"/>
        <v>32786</v>
      </c>
      <c r="K37" s="115">
        <f t="shared" si="7"/>
        <v>73.197740617534762</v>
      </c>
      <c r="L37" s="173"/>
      <c r="M37" s="21">
        <f>SUM(M27:M36)</f>
        <v>21648</v>
      </c>
      <c r="N37" s="23">
        <f>SUM(N27:N36)</f>
        <v>32786</v>
      </c>
      <c r="O37" s="21">
        <f>SUM(O27:O36)</f>
        <v>0</v>
      </c>
    </row>
    <row r="38" spans="1:15">
      <c r="A38" s="34" t="s">
        <v>21</v>
      </c>
      <c r="B38" s="55">
        <v>601</v>
      </c>
      <c r="C38" s="218">
        <v>0</v>
      </c>
      <c r="D38" s="121">
        <v>0</v>
      </c>
      <c r="E38" s="92">
        <v>0</v>
      </c>
      <c r="F38" s="148">
        <v>0</v>
      </c>
      <c r="G38" s="168">
        <f t="shared" si="4"/>
        <v>0</v>
      </c>
      <c r="H38" s="78">
        <f t="shared" si="5"/>
        <v>0</v>
      </c>
      <c r="I38" s="77"/>
      <c r="J38" s="67">
        <f t="shared" si="3"/>
        <v>0</v>
      </c>
      <c r="K38" s="112" t="str">
        <f t="shared" si="7"/>
        <v>x</v>
      </c>
      <c r="L38" s="173"/>
      <c r="M38" s="162">
        <v>0</v>
      </c>
      <c r="N38" s="214">
        <v>0</v>
      </c>
      <c r="O38" s="132"/>
    </row>
    <row r="39" spans="1:15">
      <c r="A39" s="35" t="s">
        <v>20</v>
      </c>
      <c r="B39" s="56">
        <v>602</v>
      </c>
      <c r="C39" s="198">
        <v>3047</v>
      </c>
      <c r="D39" s="122">
        <v>3302</v>
      </c>
      <c r="E39" s="93">
        <v>3297</v>
      </c>
      <c r="F39" s="122">
        <v>892</v>
      </c>
      <c r="G39" s="168">
        <f t="shared" si="4"/>
        <v>902</v>
      </c>
      <c r="H39" s="78">
        <f t="shared" si="5"/>
        <v>479</v>
      </c>
      <c r="I39" s="77"/>
      <c r="J39" s="104">
        <f t="shared" si="3"/>
        <v>2273</v>
      </c>
      <c r="K39" s="113">
        <f t="shared" si="7"/>
        <v>68.941461935092505</v>
      </c>
      <c r="L39" s="173"/>
      <c r="M39" s="160">
        <v>1794</v>
      </c>
      <c r="N39" s="199">
        <v>2273</v>
      </c>
      <c r="O39" s="130"/>
    </row>
    <row r="40" spans="1:15">
      <c r="A40" s="35" t="s">
        <v>19</v>
      </c>
      <c r="B40" s="56">
        <v>604</v>
      </c>
      <c r="C40" s="198">
        <v>0</v>
      </c>
      <c r="D40" s="122">
        <v>0</v>
      </c>
      <c r="E40" s="93">
        <v>0</v>
      </c>
      <c r="F40" s="122">
        <v>0</v>
      </c>
      <c r="G40" s="168">
        <f t="shared" si="4"/>
        <v>0</v>
      </c>
      <c r="H40" s="78">
        <f t="shared" si="5"/>
        <v>0</v>
      </c>
      <c r="I40" s="77"/>
      <c r="J40" s="104">
        <f t="shared" si="3"/>
        <v>0</v>
      </c>
      <c r="K40" s="113" t="str">
        <f t="shared" si="7"/>
        <v>x</v>
      </c>
      <c r="L40" s="173"/>
      <c r="M40" s="160">
        <v>0</v>
      </c>
      <c r="N40" s="199">
        <v>0</v>
      </c>
      <c r="O40" s="130"/>
    </row>
    <row r="41" spans="1:15">
      <c r="A41" s="35" t="s">
        <v>18</v>
      </c>
      <c r="B41" s="56" t="s">
        <v>17</v>
      </c>
      <c r="C41" s="198">
        <v>39034</v>
      </c>
      <c r="D41" s="122">
        <v>39927</v>
      </c>
      <c r="E41" s="93">
        <v>39787</v>
      </c>
      <c r="F41" s="122">
        <v>9463</v>
      </c>
      <c r="G41" s="168">
        <f t="shared" si="4"/>
        <v>9771</v>
      </c>
      <c r="H41" s="78">
        <f t="shared" si="5"/>
        <v>10160</v>
      </c>
      <c r="I41" s="77"/>
      <c r="J41" s="104">
        <f t="shared" si="3"/>
        <v>29394</v>
      </c>
      <c r="K41" s="113">
        <f t="shared" si="7"/>
        <v>73.878402493276695</v>
      </c>
      <c r="L41" s="173"/>
      <c r="M41" s="160">
        <v>19234</v>
      </c>
      <c r="N41" s="199">
        <v>29394</v>
      </c>
      <c r="O41" s="130"/>
    </row>
    <row r="42" spans="1:15" ht="13.8" thickBot="1">
      <c r="A42" s="32" t="s">
        <v>7</v>
      </c>
      <c r="B42" s="58" t="s">
        <v>16</v>
      </c>
      <c r="C42" s="200">
        <v>765</v>
      </c>
      <c r="D42" s="123">
        <v>813</v>
      </c>
      <c r="E42" s="94">
        <v>1707</v>
      </c>
      <c r="F42" s="147">
        <v>258</v>
      </c>
      <c r="G42" s="169">
        <f t="shared" si="4"/>
        <v>510</v>
      </c>
      <c r="H42" s="83">
        <f t="shared" si="5"/>
        <v>616</v>
      </c>
      <c r="I42" s="77"/>
      <c r="J42" s="105">
        <f t="shared" si="3"/>
        <v>1384</v>
      </c>
      <c r="K42" s="114">
        <f t="shared" si="7"/>
        <v>81.07791446983012</v>
      </c>
      <c r="L42" s="173"/>
      <c r="M42" s="140">
        <v>768</v>
      </c>
      <c r="N42" s="204">
        <v>1384</v>
      </c>
      <c r="O42" s="133"/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42846</v>
      </c>
      <c r="D43" s="61">
        <f t="shared" si="9"/>
        <v>44042</v>
      </c>
      <c r="E43" s="61">
        <f t="shared" si="9"/>
        <v>44791</v>
      </c>
      <c r="F43" s="8">
        <f t="shared" si="9"/>
        <v>10613</v>
      </c>
      <c r="G43" s="229">
        <f t="shared" si="9"/>
        <v>11183</v>
      </c>
      <c r="H43" s="222">
        <f t="shared" si="9"/>
        <v>11255</v>
      </c>
      <c r="I43" s="84">
        <f t="shared" si="9"/>
        <v>0</v>
      </c>
      <c r="J43" s="61">
        <f t="shared" si="3"/>
        <v>33051</v>
      </c>
      <c r="K43" s="117">
        <f t="shared" si="7"/>
        <v>73.789377330267243</v>
      </c>
      <c r="L43" s="173"/>
      <c r="M43" s="21">
        <f>SUM(M38:M42)</f>
        <v>21796</v>
      </c>
      <c r="N43" s="23">
        <f>SUM(N38:N42)</f>
        <v>33051</v>
      </c>
      <c r="O43" s="21">
        <f>SUM(O38:O42)</f>
        <v>0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106"/>
      <c r="K44" s="116"/>
      <c r="L44" s="173"/>
      <c r="M44" s="65"/>
      <c r="N44" s="141"/>
      <c r="O44" s="141"/>
    </row>
    <row r="45" spans="1:15" ht="13.8" thickBot="1">
      <c r="A45" s="66" t="s">
        <v>14</v>
      </c>
      <c r="B45" s="60" t="s">
        <v>4</v>
      </c>
      <c r="C45" s="8">
        <f t="shared" ref="C45:I45" si="10">C43-C41</f>
        <v>3812</v>
      </c>
      <c r="D45" s="61">
        <f t="shared" si="10"/>
        <v>4115</v>
      </c>
      <c r="E45" s="61">
        <f t="shared" si="10"/>
        <v>5004</v>
      </c>
      <c r="F45" s="8">
        <f t="shared" si="10"/>
        <v>1150</v>
      </c>
      <c r="G45" s="62">
        <f t="shared" si="10"/>
        <v>1412</v>
      </c>
      <c r="H45" s="8">
        <f t="shared" si="10"/>
        <v>1095</v>
      </c>
      <c r="I45" s="62">
        <f t="shared" si="10"/>
        <v>0</v>
      </c>
      <c r="J45" s="67">
        <f t="shared" si="3"/>
        <v>3657</v>
      </c>
      <c r="K45" s="112">
        <f t="shared" si="7"/>
        <v>73.081534772182252</v>
      </c>
      <c r="L45" s="173"/>
      <c r="M45" s="8">
        <f>M43-M41</f>
        <v>2562</v>
      </c>
      <c r="N45" s="142">
        <f>N43-N41</f>
        <v>3657</v>
      </c>
      <c r="O45" s="8">
        <f>O43-O41</f>
        <v>0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1470</v>
      </c>
      <c r="D46" s="61">
        <f t="shared" si="11"/>
        <v>0</v>
      </c>
      <c r="E46" s="61">
        <f t="shared" si="11"/>
        <v>0</v>
      </c>
      <c r="F46" s="8">
        <f t="shared" si="11"/>
        <v>-233</v>
      </c>
      <c r="G46" s="62">
        <f t="shared" si="11"/>
        <v>381</v>
      </c>
      <c r="H46" s="8">
        <f t="shared" si="11"/>
        <v>117</v>
      </c>
      <c r="I46" s="62">
        <f t="shared" si="11"/>
        <v>0</v>
      </c>
      <c r="J46" s="67">
        <f t="shared" si="3"/>
        <v>265</v>
      </c>
      <c r="K46" s="112" t="str">
        <f t="shared" si="7"/>
        <v>x</v>
      </c>
      <c r="L46" s="173"/>
      <c r="M46" s="8">
        <f>M43-M37</f>
        <v>148</v>
      </c>
      <c r="N46" s="142">
        <f>N43-N37</f>
        <v>265</v>
      </c>
      <c r="O46" s="8">
        <f>O43-O37</f>
        <v>0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-37564</v>
      </c>
      <c r="D47" s="61">
        <f t="shared" si="12"/>
        <v>-39927</v>
      </c>
      <c r="E47" s="61">
        <f t="shared" si="12"/>
        <v>-39787</v>
      </c>
      <c r="F47" s="8">
        <f t="shared" si="12"/>
        <v>-9696</v>
      </c>
      <c r="G47" s="62">
        <f t="shared" si="12"/>
        <v>-9390</v>
      </c>
      <c r="H47" s="8">
        <f t="shared" si="12"/>
        <v>-10043</v>
      </c>
      <c r="I47" s="62">
        <f t="shared" si="12"/>
        <v>0</v>
      </c>
      <c r="J47" s="61">
        <f t="shared" si="3"/>
        <v>-29129</v>
      </c>
      <c r="K47" s="112">
        <f t="shared" si="7"/>
        <v>73.212355794606282</v>
      </c>
      <c r="L47" s="173"/>
      <c r="M47" s="8">
        <f>M46-M41</f>
        <v>-19086</v>
      </c>
      <c r="N47" s="142">
        <f>N46-N41</f>
        <v>-29129</v>
      </c>
      <c r="O47" s="8">
        <f>O46-O41</f>
        <v>0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4" spans="1:10">
      <c r="A54" s="26" t="s">
        <v>126</v>
      </c>
    </row>
    <row r="56" spans="1:10">
      <c r="A56" s="26" t="s">
        <v>127</v>
      </c>
    </row>
    <row r="58" spans="1:10">
      <c r="A58" s="26" t="s">
        <v>128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5C863-EF29-43FB-AE15-891886BFED1C}">
  <dimension ref="A1:P59"/>
  <sheetViews>
    <sheetView workbookViewId="0">
      <selection activeCell="Q1" sqref="Q1"/>
    </sheetView>
  </sheetViews>
  <sheetFormatPr defaultColWidth="8.77734375" defaultRowHeight="13.2"/>
  <cols>
    <col min="1" max="1" width="37.77734375" style="26" customWidth="1"/>
    <col min="2" max="2" width="13.21875" style="3" customWidth="1"/>
    <col min="3" max="4" width="11.5546875" style="1" customWidth="1"/>
    <col min="5" max="5" width="11.5546875" style="2" customWidth="1"/>
    <col min="6" max="7" width="11.44140625" style="2" customWidth="1"/>
    <col min="8" max="9" width="9.21875" style="2" customWidth="1"/>
    <col min="10" max="10" width="10.5546875" style="2" customWidth="1"/>
    <col min="11" max="11" width="12" style="1" customWidth="1"/>
    <col min="12" max="12" width="8.77734375" style="1"/>
    <col min="13" max="13" width="11.77734375" style="1" customWidth="1"/>
    <col min="14" max="14" width="12.5546875" style="1" customWidth="1"/>
    <col min="15" max="15" width="11.77734375" style="1" customWidth="1"/>
    <col min="16" max="16" width="12" style="1" customWidth="1"/>
    <col min="17" max="16384" width="8.77734375" style="1"/>
  </cols>
  <sheetData>
    <row r="1" spans="1:16" ht="23.4">
      <c r="A1" s="465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29" t="s">
        <v>129</v>
      </c>
      <c r="B7" s="330" t="s">
        <v>130</v>
      </c>
      <c r="C7" s="470" t="s">
        <v>131</v>
      </c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2"/>
    </row>
    <row r="8" spans="1:16" ht="13.8" thickBot="1">
      <c r="A8" s="29" t="s">
        <v>59</v>
      </c>
      <c r="F8" s="14"/>
      <c r="G8" s="14"/>
    </row>
    <row r="9" spans="1:16" ht="13.8" thickBot="1">
      <c r="A9" s="153" t="s">
        <v>52</v>
      </c>
      <c r="B9" s="154" t="s">
        <v>77</v>
      </c>
      <c r="C9" s="70" t="s">
        <v>3</v>
      </c>
      <c r="D9" s="97" t="s">
        <v>58</v>
      </c>
      <c r="E9" s="98" t="s">
        <v>57</v>
      </c>
      <c r="F9" s="467" t="s">
        <v>56</v>
      </c>
      <c r="G9" s="473"/>
      <c r="H9" s="473"/>
      <c r="I9" s="474"/>
      <c r="J9" s="13" t="s">
        <v>69</v>
      </c>
      <c r="K9" s="12" t="s">
        <v>55</v>
      </c>
      <c r="L9" s="18"/>
      <c r="M9" s="154" t="s">
        <v>53</v>
      </c>
      <c r="N9" s="154" t="s">
        <v>54</v>
      </c>
      <c r="O9" s="154" t="s">
        <v>53</v>
      </c>
    </row>
    <row r="10" spans="1:16" ht="13.8" thickBot="1">
      <c r="A10" s="31"/>
      <c r="B10" s="155"/>
      <c r="C10" s="71" t="s">
        <v>68</v>
      </c>
      <c r="D10" s="99">
        <v>2025</v>
      </c>
      <c r="E10" s="100">
        <v>2025</v>
      </c>
      <c r="F10" s="11" t="s">
        <v>51</v>
      </c>
      <c r="G10" s="182" t="s">
        <v>50</v>
      </c>
      <c r="H10" s="182" t="s">
        <v>49</v>
      </c>
      <c r="I10" s="183" t="s">
        <v>48</v>
      </c>
      <c r="J10" s="10" t="s">
        <v>8</v>
      </c>
      <c r="K10" s="9" t="s">
        <v>47</v>
      </c>
      <c r="L10" s="18"/>
      <c r="M10" s="184" t="s">
        <v>64</v>
      </c>
      <c r="N10" s="155" t="s">
        <v>65</v>
      </c>
      <c r="O10" s="155" t="s">
        <v>46</v>
      </c>
    </row>
    <row r="11" spans="1:16">
      <c r="A11" s="32" t="s">
        <v>45</v>
      </c>
      <c r="B11" s="185"/>
      <c r="C11" s="186">
        <v>98</v>
      </c>
      <c r="D11" s="101">
        <v>100</v>
      </c>
      <c r="E11" s="95">
        <v>100</v>
      </c>
      <c r="F11" s="143">
        <v>97</v>
      </c>
      <c r="G11" s="187">
        <f t="shared" ref="G11:H23" si="0">M11</f>
        <v>97</v>
      </c>
      <c r="H11" s="188">
        <f t="shared" si="0"/>
        <v>97</v>
      </c>
      <c r="I11" s="189"/>
      <c r="J11" s="107" t="s">
        <v>4</v>
      </c>
      <c r="K11" s="111" t="s">
        <v>4</v>
      </c>
      <c r="L11" s="328"/>
      <c r="M11" s="190">
        <v>97</v>
      </c>
      <c r="N11" s="191">
        <v>97</v>
      </c>
      <c r="O11" s="85"/>
    </row>
    <row r="12" spans="1:16" ht="13.8" thickBot="1">
      <c r="A12" s="33" t="s">
        <v>44</v>
      </c>
      <c r="B12" s="192"/>
      <c r="C12" s="193">
        <v>90</v>
      </c>
      <c r="D12" s="156">
        <v>92</v>
      </c>
      <c r="E12" s="96">
        <v>92</v>
      </c>
      <c r="F12" s="144">
        <v>92</v>
      </c>
      <c r="G12" s="300">
        <f t="shared" si="0"/>
        <v>92</v>
      </c>
      <c r="H12" s="301">
        <f t="shared" si="0"/>
        <v>91</v>
      </c>
      <c r="I12" s="300"/>
      <c r="J12" s="108"/>
      <c r="K12" s="59" t="s">
        <v>4</v>
      </c>
      <c r="L12" s="328"/>
      <c r="M12" s="196">
        <v>92</v>
      </c>
      <c r="N12" s="197">
        <v>91</v>
      </c>
      <c r="O12" s="152"/>
    </row>
    <row r="13" spans="1:16">
      <c r="A13" s="34" t="s">
        <v>62</v>
      </c>
      <c r="B13" s="50"/>
      <c r="C13" s="198">
        <v>33667</v>
      </c>
      <c r="D13" s="101" t="s">
        <v>4</v>
      </c>
      <c r="E13" s="101" t="s">
        <v>4</v>
      </c>
      <c r="F13" s="132">
        <v>34062</v>
      </c>
      <c r="G13" s="77">
        <f t="shared" si="0"/>
        <v>36101</v>
      </c>
      <c r="H13" s="78">
        <f t="shared" si="0"/>
        <v>36486</v>
      </c>
      <c r="I13" s="77"/>
      <c r="J13" s="104" t="s">
        <v>4</v>
      </c>
      <c r="K13" s="6" t="s">
        <v>4</v>
      </c>
      <c r="L13" s="173"/>
      <c r="M13" s="159">
        <v>36101</v>
      </c>
      <c r="N13" s="199">
        <v>36486</v>
      </c>
      <c r="O13" s="126"/>
    </row>
    <row r="14" spans="1:16">
      <c r="A14" s="35" t="s">
        <v>63</v>
      </c>
      <c r="B14" s="50"/>
      <c r="C14" s="198">
        <v>30898</v>
      </c>
      <c r="D14" s="102" t="s">
        <v>4</v>
      </c>
      <c r="E14" s="102" t="s">
        <v>4</v>
      </c>
      <c r="F14" s="130">
        <v>31372</v>
      </c>
      <c r="G14" s="77">
        <f t="shared" si="0"/>
        <v>32856</v>
      </c>
      <c r="H14" s="78">
        <f t="shared" si="0"/>
        <v>32964</v>
      </c>
      <c r="I14" s="77"/>
      <c r="J14" s="104" t="s">
        <v>4</v>
      </c>
      <c r="K14" s="6" t="s">
        <v>4</v>
      </c>
      <c r="L14" s="173"/>
      <c r="M14" s="160">
        <v>32856</v>
      </c>
      <c r="N14" s="199">
        <v>32964</v>
      </c>
      <c r="O14" s="126"/>
    </row>
    <row r="15" spans="1:16">
      <c r="A15" s="35" t="s">
        <v>43</v>
      </c>
      <c r="B15" s="50" t="s">
        <v>42</v>
      </c>
      <c r="C15" s="198">
        <v>226</v>
      </c>
      <c r="D15" s="102" t="s">
        <v>4</v>
      </c>
      <c r="E15" s="102" t="s">
        <v>4</v>
      </c>
      <c r="F15" s="130">
        <v>301</v>
      </c>
      <c r="G15" s="77">
        <f t="shared" si="0"/>
        <v>178</v>
      </c>
      <c r="H15" s="78">
        <f t="shared" si="0"/>
        <v>245</v>
      </c>
      <c r="I15" s="77"/>
      <c r="J15" s="104" t="s">
        <v>4</v>
      </c>
      <c r="K15" s="6" t="s">
        <v>4</v>
      </c>
      <c r="L15" s="173"/>
      <c r="M15" s="160">
        <v>178</v>
      </c>
      <c r="N15" s="199">
        <v>245</v>
      </c>
      <c r="O15" s="126"/>
    </row>
    <row r="16" spans="1:16">
      <c r="A16" s="35" t="s">
        <v>41</v>
      </c>
      <c r="B16" s="50" t="s">
        <v>4</v>
      </c>
      <c r="C16" s="198">
        <v>7536</v>
      </c>
      <c r="D16" s="102" t="s">
        <v>4</v>
      </c>
      <c r="E16" s="102" t="s">
        <v>4</v>
      </c>
      <c r="F16" s="130"/>
      <c r="G16" s="77">
        <f t="shared" si="0"/>
        <v>37519</v>
      </c>
      <c r="H16" s="78">
        <f t="shared" si="0"/>
        <v>49511</v>
      </c>
      <c r="I16" s="77"/>
      <c r="J16" s="104" t="s">
        <v>4</v>
      </c>
      <c r="K16" s="6" t="s">
        <v>4</v>
      </c>
      <c r="L16" s="173"/>
      <c r="M16" s="160">
        <v>37519</v>
      </c>
      <c r="N16" s="199">
        <v>49511</v>
      </c>
      <c r="O16" s="126"/>
    </row>
    <row r="17" spans="1:15" ht="13.8" thickBot="1">
      <c r="A17" s="32" t="s">
        <v>40</v>
      </c>
      <c r="B17" s="51" t="s">
        <v>39</v>
      </c>
      <c r="C17" s="200">
        <v>11747</v>
      </c>
      <c r="D17" s="103" t="s">
        <v>4</v>
      </c>
      <c r="E17" s="103" t="s">
        <v>4</v>
      </c>
      <c r="F17" s="145">
        <v>16120</v>
      </c>
      <c r="G17" s="77">
        <f t="shared" si="0"/>
        <v>10424</v>
      </c>
      <c r="H17" s="78">
        <f t="shared" si="0"/>
        <v>8287</v>
      </c>
      <c r="I17" s="80"/>
      <c r="J17" s="109" t="s">
        <v>4</v>
      </c>
      <c r="K17" s="7" t="s">
        <v>4</v>
      </c>
      <c r="L17" s="173"/>
      <c r="M17" s="161">
        <v>10424</v>
      </c>
      <c r="N17" s="201">
        <v>8287</v>
      </c>
      <c r="O17" s="127"/>
    </row>
    <row r="18" spans="1:15" ht="13.8" thickBot="1">
      <c r="A18" s="36" t="s">
        <v>38</v>
      </c>
      <c r="B18" s="25"/>
      <c r="C18" s="52">
        <f>C13-C14+C15+C16+C17</f>
        <v>22278</v>
      </c>
      <c r="D18" s="52" t="s">
        <v>4</v>
      </c>
      <c r="E18" s="52" t="s">
        <v>4</v>
      </c>
      <c r="F18" s="21">
        <f>F13-F14+F15+F16+F17</f>
        <v>19111</v>
      </c>
      <c r="G18" s="21">
        <f>G13-G14+G15+G16+G17</f>
        <v>51366</v>
      </c>
      <c r="H18" s="21">
        <f t="shared" ref="H18:I18" si="1">H13-H14+H15+H16+H17</f>
        <v>61565</v>
      </c>
      <c r="I18" s="21">
        <f t="shared" si="1"/>
        <v>0</v>
      </c>
      <c r="J18" s="61" t="s">
        <v>4</v>
      </c>
      <c r="K18" s="8" t="s">
        <v>4</v>
      </c>
      <c r="L18" s="173"/>
      <c r="M18" s="134">
        <f>M13-M14+M15+M16+M17</f>
        <v>51366</v>
      </c>
      <c r="N18" s="134">
        <f t="shared" ref="N18:O18" si="2">N13-N14+N15+N16+N17</f>
        <v>61565</v>
      </c>
      <c r="O18" s="134">
        <f t="shared" si="2"/>
        <v>0</v>
      </c>
    </row>
    <row r="19" spans="1:15">
      <c r="A19" s="32" t="s">
        <v>66</v>
      </c>
      <c r="B19" s="53" t="s">
        <v>67</v>
      </c>
      <c r="C19" s="202">
        <v>2765</v>
      </c>
      <c r="D19" s="101" t="s">
        <v>4</v>
      </c>
      <c r="E19" s="101" t="s">
        <v>4</v>
      </c>
      <c r="F19" s="145">
        <v>2686</v>
      </c>
      <c r="G19" s="77">
        <f t="shared" si="0"/>
        <v>3240</v>
      </c>
      <c r="H19" s="78">
        <f t="shared" si="0"/>
        <v>3518</v>
      </c>
      <c r="I19" s="81"/>
      <c r="J19" s="109" t="s">
        <v>4</v>
      </c>
      <c r="K19" s="7" t="s">
        <v>4</v>
      </c>
      <c r="L19" s="173"/>
      <c r="M19" s="162">
        <v>3240</v>
      </c>
      <c r="N19" s="201">
        <v>3518</v>
      </c>
      <c r="O19" s="127"/>
    </row>
    <row r="20" spans="1:15">
      <c r="A20" s="35" t="s">
        <v>37</v>
      </c>
      <c r="B20" s="50" t="s">
        <v>36</v>
      </c>
      <c r="C20" s="203">
        <v>2075</v>
      </c>
      <c r="D20" s="102" t="s">
        <v>4</v>
      </c>
      <c r="E20" s="102" t="s">
        <v>4</v>
      </c>
      <c r="F20" s="130">
        <v>1917</v>
      </c>
      <c r="G20" s="77">
        <f t="shared" si="0"/>
        <v>1505</v>
      </c>
      <c r="H20" s="78">
        <f t="shared" si="0"/>
        <v>843</v>
      </c>
      <c r="I20" s="77"/>
      <c r="J20" s="104" t="s">
        <v>4</v>
      </c>
      <c r="K20" s="6" t="s">
        <v>4</v>
      </c>
      <c r="L20" s="173"/>
      <c r="M20" s="160">
        <v>1505</v>
      </c>
      <c r="N20" s="199">
        <v>843</v>
      </c>
      <c r="O20" s="126"/>
    </row>
    <row r="21" spans="1:15">
      <c r="A21" s="35" t="s">
        <v>35</v>
      </c>
      <c r="B21" s="50" t="s">
        <v>4</v>
      </c>
      <c r="C21" s="203">
        <v>5529</v>
      </c>
      <c r="D21" s="102" t="s">
        <v>4</v>
      </c>
      <c r="E21" s="102" t="s">
        <v>4</v>
      </c>
      <c r="F21" s="130">
        <v>200</v>
      </c>
      <c r="G21" s="77">
        <f t="shared" si="0"/>
        <v>1878</v>
      </c>
      <c r="H21" s="78">
        <f t="shared" si="0"/>
        <v>1878</v>
      </c>
      <c r="I21" s="77"/>
      <c r="J21" s="104" t="s">
        <v>4</v>
      </c>
      <c r="K21" s="6" t="s">
        <v>4</v>
      </c>
      <c r="L21" s="173"/>
      <c r="M21" s="160">
        <v>1878</v>
      </c>
      <c r="N21" s="199">
        <v>1878</v>
      </c>
      <c r="O21" s="126"/>
    </row>
    <row r="22" spans="1:15">
      <c r="A22" s="35" t="s">
        <v>34</v>
      </c>
      <c r="B22" s="50" t="s">
        <v>4</v>
      </c>
      <c r="C22" s="203">
        <v>11877</v>
      </c>
      <c r="D22" s="102" t="s">
        <v>4</v>
      </c>
      <c r="E22" s="102" t="s">
        <v>4</v>
      </c>
      <c r="F22" s="130">
        <v>0</v>
      </c>
      <c r="G22" s="77">
        <f t="shared" si="0"/>
        <v>44779</v>
      </c>
      <c r="H22" s="78">
        <f t="shared" si="0"/>
        <v>55727</v>
      </c>
      <c r="I22" s="77"/>
      <c r="J22" s="104" t="s">
        <v>4</v>
      </c>
      <c r="K22" s="6" t="s">
        <v>4</v>
      </c>
      <c r="L22" s="173"/>
      <c r="M22" s="160">
        <v>44779</v>
      </c>
      <c r="N22" s="199">
        <v>55727</v>
      </c>
      <c r="O22" s="126"/>
    </row>
    <row r="23" spans="1:15" ht="13.8" thickBot="1">
      <c r="A23" s="33" t="s">
        <v>33</v>
      </c>
      <c r="B23" s="54" t="s">
        <v>4</v>
      </c>
      <c r="C23" s="203">
        <v>0</v>
      </c>
      <c r="D23" s="103" t="s">
        <v>4</v>
      </c>
      <c r="E23" s="103" t="s">
        <v>4</v>
      </c>
      <c r="F23" s="133">
        <v>0</v>
      </c>
      <c r="G23" s="80">
        <f t="shared" si="0"/>
        <v>0</v>
      </c>
      <c r="H23" s="79">
        <f t="shared" si="0"/>
        <v>0</v>
      </c>
      <c r="I23" s="80"/>
      <c r="J23" s="110" t="s">
        <v>4</v>
      </c>
      <c r="K23" s="5" t="s">
        <v>4</v>
      </c>
      <c r="L23" s="173"/>
      <c r="M23" s="140">
        <v>0</v>
      </c>
      <c r="N23" s="204">
        <v>0</v>
      </c>
      <c r="O23" s="128"/>
    </row>
    <row r="24" spans="1:15">
      <c r="A24" s="37" t="s">
        <v>32</v>
      </c>
      <c r="B24" s="55" t="s">
        <v>4</v>
      </c>
      <c r="C24" s="205">
        <v>74304</v>
      </c>
      <c r="D24" s="118">
        <v>71224</v>
      </c>
      <c r="E24" s="89">
        <v>76811</v>
      </c>
      <c r="F24" s="206">
        <v>24838</v>
      </c>
      <c r="G24" s="164">
        <f>M24-F24</f>
        <v>11894</v>
      </c>
      <c r="H24" s="149">
        <f>N24-M24</f>
        <v>17049</v>
      </c>
      <c r="I24" s="302"/>
      <c r="J24" s="67">
        <f t="shared" ref="J24:J47" si="3">SUM(F24:I24)</f>
        <v>53781</v>
      </c>
      <c r="K24" s="112">
        <f>IF(E24=0,"x",(J24/E24*100))</f>
        <v>70.017315228287615</v>
      </c>
      <c r="L24" s="173"/>
      <c r="M24" s="159">
        <v>36732</v>
      </c>
      <c r="N24" s="207">
        <v>53781</v>
      </c>
      <c r="O24" s="129"/>
    </row>
    <row r="25" spans="1:15">
      <c r="A25" s="35" t="s">
        <v>31</v>
      </c>
      <c r="B25" s="56" t="s">
        <v>4</v>
      </c>
      <c r="C25" s="198">
        <v>0</v>
      </c>
      <c r="D25" s="119">
        <v>0</v>
      </c>
      <c r="E25" s="90">
        <v>0</v>
      </c>
      <c r="F25" s="208">
        <v>0</v>
      </c>
      <c r="G25" s="165">
        <f t="shared" ref="G25:G42" si="4">M25-F25</f>
        <v>0</v>
      </c>
      <c r="H25" s="150">
        <f t="shared" ref="H25:H42" si="5">N25-M25</f>
        <v>0</v>
      </c>
      <c r="I25" s="77"/>
      <c r="J25" s="104">
        <f t="shared" si="3"/>
        <v>0</v>
      </c>
      <c r="K25" s="113" t="str">
        <f>IF(E25=0,"x",(J25/E25)*100)</f>
        <v>x</v>
      </c>
      <c r="L25" s="173"/>
      <c r="M25" s="160">
        <v>0</v>
      </c>
      <c r="N25" s="199">
        <v>0</v>
      </c>
      <c r="O25" s="130"/>
    </row>
    <row r="26" spans="1:15" ht="13.8" thickBot="1">
      <c r="A26" s="33" t="s">
        <v>30</v>
      </c>
      <c r="B26" s="57">
        <v>672</v>
      </c>
      <c r="C26" s="331">
        <v>8733</v>
      </c>
      <c r="D26" s="120">
        <v>8747</v>
      </c>
      <c r="E26" s="91">
        <v>8931</v>
      </c>
      <c r="F26" s="332">
        <v>2462</v>
      </c>
      <c r="G26" s="166">
        <f t="shared" si="4"/>
        <v>2095</v>
      </c>
      <c r="H26" s="151">
        <f t="shared" si="5"/>
        <v>2095</v>
      </c>
      <c r="I26" s="303"/>
      <c r="J26" s="105">
        <f t="shared" si="3"/>
        <v>6652</v>
      </c>
      <c r="K26" s="114">
        <f t="shared" ref="K26" si="6">IF(E26=0,"x",(J26/E26*100))</f>
        <v>74.482140857686701</v>
      </c>
      <c r="L26" s="173"/>
      <c r="M26" s="161">
        <v>4557</v>
      </c>
      <c r="N26" s="212">
        <v>6652</v>
      </c>
      <c r="O26" s="131"/>
    </row>
    <row r="27" spans="1:15">
      <c r="A27" s="34" t="s">
        <v>6</v>
      </c>
      <c r="B27" s="55">
        <v>501</v>
      </c>
      <c r="C27" s="218">
        <v>5559</v>
      </c>
      <c r="D27" s="121">
        <v>5800</v>
      </c>
      <c r="E27" s="92">
        <v>5900</v>
      </c>
      <c r="F27" s="213">
        <v>1300</v>
      </c>
      <c r="G27" s="228">
        <f t="shared" si="4"/>
        <v>1756</v>
      </c>
      <c r="H27" s="82">
        <f t="shared" si="5"/>
        <v>954</v>
      </c>
      <c r="I27" s="81"/>
      <c r="J27" s="333">
        <f t="shared" si="3"/>
        <v>4010</v>
      </c>
      <c r="K27" s="117">
        <f t="shared" ref="K27:K47" si="7">IF(E27=0,"x",(J27/E27)*100)</f>
        <v>67.966101694915267</v>
      </c>
      <c r="L27" s="173"/>
      <c r="M27" s="162">
        <v>3056</v>
      </c>
      <c r="N27" s="214">
        <v>4010</v>
      </c>
      <c r="O27" s="132"/>
    </row>
    <row r="28" spans="1:15">
      <c r="A28" s="35" t="s">
        <v>29</v>
      </c>
      <c r="B28" s="56">
        <v>502</v>
      </c>
      <c r="C28" s="198">
        <v>2278</v>
      </c>
      <c r="D28" s="122">
        <v>2950</v>
      </c>
      <c r="E28" s="93">
        <v>3050</v>
      </c>
      <c r="F28" s="215">
        <v>1054</v>
      </c>
      <c r="G28" s="168">
        <f t="shared" si="4"/>
        <v>504</v>
      </c>
      <c r="H28" s="78">
        <f t="shared" si="5"/>
        <v>322</v>
      </c>
      <c r="I28" s="77"/>
      <c r="J28" s="104">
        <f t="shared" si="3"/>
        <v>1880</v>
      </c>
      <c r="K28" s="113">
        <f t="shared" si="7"/>
        <v>61.639344262295083</v>
      </c>
      <c r="L28" s="173"/>
      <c r="M28" s="160">
        <v>1558</v>
      </c>
      <c r="N28" s="199">
        <v>1880</v>
      </c>
      <c r="O28" s="130"/>
    </row>
    <row r="29" spans="1:15">
      <c r="A29" s="35" t="s">
        <v>5</v>
      </c>
      <c r="B29" s="56">
        <v>504</v>
      </c>
      <c r="C29" s="198">
        <v>0</v>
      </c>
      <c r="D29" s="122">
        <v>0</v>
      </c>
      <c r="E29" s="93">
        <v>0</v>
      </c>
      <c r="F29" s="215">
        <v>0</v>
      </c>
      <c r="G29" s="168">
        <f t="shared" si="4"/>
        <v>0</v>
      </c>
      <c r="H29" s="78">
        <f t="shared" si="5"/>
        <v>0</v>
      </c>
      <c r="I29" s="77"/>
      <c r="J29" s="104">
        <f t="shared" si="3"/>
        <v>0</v>
      </c>
      <c r="K29" s="113" t="str">
        <f t="shared" si="7"/>
        <v>x</v>
      </c>
      <c r="L29" s="173"/>
      <c r="M29" s="160">
        <v>0</v>
      </c>
      <c r="N29" s="199">
        <v>0</v>
      </c>
      <c r="O29" s="130"/>
    </row>
    <row r="30" spans="1:15">
      <c r="A30" s="35" t="s">
        <v>0</v>
      </c>
      <c r="B30" s="56">
        <v>511</v>
      </c>
      <c r="C30" s="198">
        <v>825</v>
      </c>
      <c r="D30" s="122">
        <v>1200</v>
      </c>
      <c r="E30" s="93">
        <v>1600</v>
      </c>
      <c r="F30" s="215">
        <v>301</v>
      </c>
      <c r="G30" s="168">
        <f t="shared" si="4"/>
        <v>155</v>
      </c>
      <c r="H30" s="78">
        <f t="shared" si="5"/>
        <v>763</v>
      </c>
      <c r="I30" s="77"/>
      <c r="J30" s="104">
        <f t="shared" si="3"/>
        <v>1219</v>
      </c>
      <c r="K30" s="113">
        <f t="shared" si="7"/>
        <v>76.1875</v>
      </c>
      <c r="L30" s="173"/>
      <c r="M30" s="160">
        <v>456</v>
      </c>
      <c r="N30" s="199">
        <v>1219</v>
      </c>
      <c r="O30" s="130"/>
    </row>
    <row r="31" spans="1:15">
      <c r="A31" s="35" t="s">
        <v>1</v>
      </c>
      <c r="B31" s="56">
        <v>518</v>
      </c>
      <c r="C31" s="198">
        <v>3935</v>
      </c>
      <c r="D31" s="122">
        <v>2850</v>
      </c>
      <c r="E31" s="93">
        <v>3100</v>
      </c>
      <c r="F31" s="215">
        <v>706</v>
      </c>
      <c r="G31" s="168">
        <f t="shared" si="4"/>
        <v>930</v>
      </c>
      <c r="H31" s="78">
        <f t="shared" si="5"/>
        <v>683</v>
      </c>
      <c r="I31" s="77"/>
      <c r="J31" s="104">
        <f t="shared" si="3"/>
        <v>2319</v>
      </c>
      <c r="K31" s="113">
        <f t="shared" si="7"/>
        <v>74.806451612903231</v>
      </c>
      <c r="L31" s="173"/>
      <c r="M31" s="160">
        <v>1636</v>
      </c>
      <c r="N31" s="199">
        <v>2319</v>
      </c>
      <c r="O31" s="130"/>
    </row>
    <row r="32" spans="1:15">
      <c r="A32" s="35" t="s">
        <v>28</v>
      </c>
      <c r="B32" s="56">
        <v>521</v>
      </c>
      <c r="C32" s="198">
        <v>48798</v>
      </c>
      <c r="D32" s="122">
        <v>46720</v>
      </c>
      <c r="E32" s="93">
        <v>49710</v>
      </c>
      <c r="F32" s="215">
        <v>11377</v>
      </c>
      <c r="G32" s="168">
        <f t="shared" si="4"/>
        <v>11820</v>
      </c>
      <c r="H32" s="78">
        <f t="shared" si="5"/>
        <v>11779</v>
      </c>
      <c r="I32" s="77"/>
      <c r="J32" s="104">
        <f t="shared" si="3"/>
        <v>34976</v>
      </c>
      <c r="K32" s="113">
        <f t="shared" si="7"/>
        <v>70.36008851337759</v>
      </c>
      <c r="L32" s="173"/>
      <c r="M32" s="160">
        <v>23197</v>
      </c>
      <c r="N32" s="199">
        <v>34976</v>
      </c>
      <c r="O32" s="130"/>
    </row>
    <row r="33" spans="1:15">
      <c r="A33" s="35" t="s">
        <v>27</v>
      </c>
      <c r="B33" s="56" t="s">
        <v>26</v>
      </c>
      <c r="C33" s="198">
        <v>17767</v>
      </c>
      <c r="D33" s="122">
        <v>16150</v>
      </c>
      <c r="E33" s="93">
        <v>17218</v>
      </c>
      <c r="F33" s="215">
        <v>3950</v>
      </c>
      <c r="G33" s="168">
        <f t="shared" si="4"/>
        <v>4431</v>
      </c>
      <c r="H33" s="78">
        <f t="shared" si="5"/>
        <v>4591</v>
      </c>
      <c r="I33" s="77"/>
      <c r="J33" s="104">
        <f t="shared" si="3"/>
        <v>12972</v>
      </c>
      <c r="K33" s="113">
        <f t="shared" si="7"/>
        <v>75.339760715530261</v>
      </c>
      <c r="L33" s="173"/>
      <c r="M33" s="160">
        <v>8381</v>
      </c>
      <c r="N33" s="199">
        <v>12972</v>
      </c>
      <c r="O33" s="130"/>
    </row>
    <row r="34" spans="1:15">
      <c r="A34" s="35" t="s">
        <v>25</v>
      </c>
      <c r="B34" s="56">
        <v>557</v>
      </c>
      <c r="C34" s="198">
        <v>0</v>
      </c>
      <c r="D34" s="122">
        <v>0</v>
      </c>
      <c r="E34" s="93">
        <v>0</v>
      </c>
      <c r="F34" s="215">
        <v>0</v>
      </c>
      <c r="G34" s="168">
        <f t="shared" si="4"/>
        <v>0</v>
      </c>
      <c r="H34" s="78">
        <f t="shared" si="5"/>
        <v>0</v>
      </c>
      <c r="I34" s="77"/>
      <c r="J34" s="104">
        <f t="shared" si="3"/>
        <v>0</v>
      </c>
      <c r="K34" s="113" t="str">
        <f t="shared" si="7"/>
        <v>x</v>
      </c>
      <c r="L34" s="173"/>
      <c r="M34" s="160">
        <v>0</v>
      </c>
      <c r="N34" s="199">
        <v>0</v>
      </c>
      <c r="O34" s="130"/>
    </row>
    <row r="35" spans="1:15">
      <c r="A35" s="35" t="s">
        <v>2</v>
      </c>
      <c r="B35" s="56">
        <v>551</v>
      </c>
      <c r="C35" s="198">
        <v>243</v>
      </c>
      <c r="D35" s="122">
        <v>247</v>
      </c>
      <c r="E35" s="93">
        <v>343</v>
      </c>
      <c r="F35" s="215">
        <v>79</v>
      </c>
      <c r="G35" s="168">
        <f t="shared" si="4"/>
        <v>83</v>
      </c>
      <c r="H35" s="78">
        <f t="shared" si="5"/>
        <v>97</v>
      </c>
      <c r="I35" s="77"/>
      <c r="J35" s="104">
        <f t="shared" si="3"/>
        <v>259</v>
      </c>
      <c r="K35" s="113">
        <f t="shared" si="7"/>
        <v>75.510204081632651</v>
      </c>
      <c r="L35" s="173"/>
      <c r="M35" s="160">
        <v>162</v>
      </c>
      <c r="N35" s="199">
        <v>259</v>
      </c>
      <c r="O35" s="130"/>
    </row>
    <row r="36" spans="1:15" ht="13.8" thickBot="1">
      <c r="A36" s="32" t="s">
        <v>24</v>
      </c>
      <c r="B36" s="58" t="s">
        <v>23</v>
      </c>
      <c r="C36" s="200">
        <v>645</v>
      </c>
      <c r="D36" s="123">
        <v>1210</v>
      </c>
      <c r="E36" s="94">
        <v>3200</v>
      </c>
      <c r="F36" s="216">
        <v>444</v>
      </c>
      <c r="G36" s="168">
        <f t="shared" si="4"/>
        <v>1476</v>
      </c>
      <c r="H36" s="78">
        <f t="shared" si="5"/>
        <v>437</v>
      </c>
      <c r="I36" s="77"/>
      <c r="J36" s="105">
        <f t="shared" si="3"/>
        <v>2357</v>
      </c>
      <c r="K36" s="114">
        <f t="shared" si="7"/>
        <v>73.65625</v>
      </c>
      <c r="L36" s="173"/>
      <c r="M36" s="140">
        <v>1920</v>
      </c>
      <c r="N36" s="204">
        <v>2357</v>
      </c>
      <c r="O36" s="133"/>
    </row>
    <row r="37" spans="1:15" ht="13.8" thickBot="1">
      <c r="A37" s="36" t="s">
        <v>22</v>
      </c>
      <c r="B37" s="60"/>
      <c r="C37" s="52">
        <f t="shared" ref="C37:I37" si="8">SUM(C27:C36)</f>
        <v>80050</v>
      </c>
      <c r="D37" s="52">
        <f t="shared" si="8"/>
        <v>77127</v>
      </c>
      <c r="E37" s="61">
        <f t="shared" si="8"/>
        <v>84121</v>
      </c>
      <c r="F37" s="21">
        <f t="shared" si="8"/>
        <v>19211</v>
      </c>
      <c r="G37" s="52">
        <f t="shared" si="8"/>
        <v>21155</v>
      </c>
      <c r="H37" s="52">
        <f t="shared" si="8"/>
        <v>19626</v>
      </c>
      <c r="I37" s="52">
        <f t="shared" si="8"/>
        <v>0</v>
      </c>
      <c r="J37" s="61">
        <f t="shared" si="3"/>
        <v>59992</v>
      </c>
      <c r="K37" s="115">
        <f t="shared" si="7"/>
        <v>71.316318160744643</v>
      </c>
      <c r="L37" s="173"/>
      <c r="M37" s="21">
        <f>SUM(M27:M36)</f>
        <v>40366</v>
      </c>
      <c r="N37" s="23">
        <f>SUM(N27:N36)</f>
        <v>59992</v>
      </c>
      <c r="O37" s="21">
        <f>SUM(O27:O36)</f>
        <v>0</v>
      </c>
    </row>
    <row r="38" spans="1:15">
      <c r="A38" s="34" t="s">
        <v>21</v>
      </c>
      <c r="B38" s="55">
        <v>601</v>
      </c>
      <c r="C38" s="218">
        <v>0</v>
      </c>
      <c r="D38" s="121">
        <v>0</v>
      </c>
      <c r="E38" s="92">
        <v>0</v>
      </c>
      <c r="F38" s="219">
        <v>0</v>
      </c>
      <c r="G38" s="168">
        <f t="shared" si="4"/>
        <v>0</v>
      </c>
      <c r="H38" s="78">
        <f t="shared" si="5"/>
        <v>0</v>
      </c>
      <c r="I38" s="77"/>
      <c r="J38" s="67">
        <f t="shared" si="3"/>
        <v>0</v>
      </c>
      <c r="K38" s="112" t="str">
        <f t="shared" si="7"/>
        <v>x</v>
      </c>
      <c r="L38" s="173"/>
      <c r="M38" s="162">
        <v>0</v>
      </c>
      <c r="N38" s="214">
        <v>0</v>
      </c>
      <c r="O38" s="132"/>
    </row>
    <row r="39" spans="1:15">
      <c r="A39" s="35" t="s">
        <v>20</v>
      </c>
      <c r="B39" s="56">
        <v>602</v>
      </c>
      <c r="C39" s="198">
        <v>4733</v>
      </c>
      <c r="D39" s="122">
        <v>4700</v>
      </c>
      <c r="E39" s="93">
        <v>4700</v>
      </c>
      <c r="F39" s="215">
        <v>1343</v>
      </c>
      <c r="G39" s="168">
        <f t="shared" si="4"/>
        <v>1307</v>
      </c>
      <c r="H39" s="78">
        <f t="shared" si="5"/>
        <v>974</v>
      </c>
      <c r="I39" s="77"/>
      <c r="J39" s="104">
        <f t="shared" si="3"/>
        <v>3624</v>
      </c>
      <c r="K39" s="113">
        <f t="shared" si="7"/>
        <v>77.106382978723403</v>
      </c>
      <c r="L39" s="173"/>
      <c r="M39" s="160">
        <v>2650</v>
      </c>
      <c r="N39" s="199">
        <v>3624</v>
      </c>
      <c r="O39" s="130"/>
    </row>
    <row r="40" spans="1:15">
      <c r="A40" s="35" t="s">
        <v>19</v>
      </c>
      <c r="B40" s="56">
        <v>604</v>
      </c>
      <c r="C40" s="198">
        <v>0</v>
      </c>
      <c r="D40" s="122">
        <v>0</v>
      </c>
      <c r="E40" s="93">
        <v>0</v>
      </c>
      <c r="F40" s="215">
        <v>0</v>
      </c>
      <c r="G40" s="168">
        <f t="shared" si="4"/>
        <v>0</v>
      </c>
      <c r="H40" s="78">
        <f t="shared" si="5"/>
        <v>0</v>
      </c>
      <c r="I40" s="77"/>
      <c r="J40" s="104">
        <f t="shared" si="3"/>
        <v>0</v>
      </c>
      <c r="K40" s="113" t="str">
        <f t="shared" si="7"/>
        <v>x</v>
      </c>
      <c r="L40" s="173"/>
      <c r="M40" s="160">
        <v>0</v>
      </c>
      <c r="N40" s="199">
        <v>0</v>
      </c>
      <c r="O40" s="130"/>
    </row>
    <row r="41" spans="1:15">
      <c r="A41" s="35" t="s">
        <v>18</v>
      </c>
      <c r="B41" s="56" t="s">
        <v>17</v>
      </c>
      <c r="C41" s="198">
        <v>74304</v>
      </c>
      <c r="D41" s="122">
        <v>71224</v>
      </c>
      <c r="E41" s="93">
        <v>76811</v>
      </c>
      <c r="F41" s="215">
        <v>17458</v>
      </c>
      <c r="G41" s="168">
        <f t="shared" si="4"/>
        <v>19274</v>
      </c>
      <c r="H41" s="78">
        <f t="shared" si="5"/>
        <v>17049</v>
      </c>
      <c r="I41" s="77"/>
      <c r="J41" s="104">
        <f t="shared" si="3"/>
        <v>53781</v>
      </c>
      <c r="K41" s="113">
        <f t="shared" si="7"/>
        <v>70.017315228287615</v>
      </c>
      <c r="L41" s="173"/>
      <c r="M41" s="160">
        <v>36732</v>
      </c>
      <c r="N41" s="199">
        <v>53781</v>
      </c>
      <c r="O41" s="130"/>
    </row>
    <row r="42" spans="1:15" ht="13.8" thickBot="1">
      <c r="A42" s="32" t="s">
        <v>7</v>
      </c>
      <c r="B42" s="58" t="s">
        <v>16</v>
      </c>
      <c r="C42" s="200">
        <v>1046</v>
      </c>
      <c r="D42" s="123">
        <v>1203</v>
      </c>
      <c r="E42" s="94">
        <v>2610</v>
      </c>
      <c r="F42" s="216">
        <v>421</v>
      </c>
      <c r="G42" s="169">
        <f t="shared" si="4"/>
        <v>526</v>
      </c>
      <c r="H42" s="83">
        <f t="shared" si="5"/>
        <v>1239</v>
      </c>
      <c r="I42" s="77"/>
      <c r="J42" s="105">
        <f t="shared" si="3"/>
        <v>2186</v>
      </c>
      <c r="K42" s="114">
        <f t="shared" si="7"/>
        <v>83.754789272030649</v>
      </c>
      <c r="L42" s="173"/>
      <c r="M42" s="140">
        <v>947</v>
      </c>
      <c r="N42" s="204">
        <v>2186</v>
      </c>
      <c r="O42" s="133"/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80083</v>
      </c>
      <c r="D43" s="61">
        <f t="shared" si="9"/>
        <v>77127</v>
      </c>
      <c r="E43" s="61">
        <f t="shared" si="9"/>
        <v>84121</v>
      </c>
      <c r="F43" s="8">
        <f t="shared" si="9"/>
        <v>19222</v>
      </c>
      <c r="G43" s="229">
        <f t="shared" si="9"/>
        <v>21107</v>
      </c>
      <c r="H43" s="222">
        <f t="shared" si="9"/>
        <v>19262</v>
      </c>
      <c r="I43" s="84">
        <f t="shared" si="9"/>
        <v>0</v>
      </c>
      <c r="J43" s="61">
        <f t="shared" si="3"/>
        <v>59591</v>
      </c>
      <c r="K43" s="117">
        <f t="shared" si="7"/>
        <v>70.839623875132247</v>
      </c>
      <c r="L43" s="173"/>
      <c r="M43" s="21">
        <f>SUM(M38:M42)</f>
        <v>40329</v>
      </c>
      <c r="N43" s="23">
        <f>SUM(N38:N42)</f>
        <v>59591</v>
      </c>
      <c r="O43" s="21">
        <f>SUM(O38:O42)</f>
        <v>0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106"/>
      <c r="K44" s="116"/>
      <c r="L44" s="173"/>
      <c r="M44" s="65"/>
      <c r="N44" s="141"/>
      <c r="O44" s="141"/>
    </row>
    <row r="45" spans="1:15" ht="13.8" thickBot="1">
      <c r="A45" s="66" t="s">
        <v>14</v>
      </c>
      <c r="B45" s="60" t="s">
        <v>4</v>
      </c>
      <c r="C45" s="8">
        <f t="shared" ref="C45:I45" si="10">C43-C41</f>
        <v>5779</v>
      </c>
      <c r="D45" s="61">
        <f t="shared" si="10"/>
        <v>5903</v>
      </c>
      <c r="E45" s="61">
        <f t="shared" si="10"/>
        <v>7310</v>
      </c>
      <c r="F45" s="8">
        <f t="shared" si="10"/>
        <v>1764</v>
      </c>
      <c r="G45" s="62">
        <f t="shared" si="10"/>
        <v>1833</v>
      </c>
      <c r="H45" s="8">
        <f t="shared" si="10"/>
        <v>2213</v>
      </c>
      <c r="I45" s="62">
        <f t="shared" si="10"/>
        <v>0</v>
      </c>
      <c r="J45" s="67">
        <f t="shared" si="3"/>
        <v>5810</v>
      </c>
      <c r="K45" s="112">
        <f t="shared" si="7"/>
        <v>79.480164158686733</v>
      </c>
      <c r="L45" s="173"/>
      <c r="M45" s="8">
        <f>M43-M41</f>
        <v>3597</v>
      </c>
      <c r="N45" s="142">
        <f>N43-N41</f>
        <v>5810</v>
      </c>
      <c r="O45" s="8">
        <f>O43-O41</f>
        <v>0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33</v>
      </c>
      <c r="D46" s="61">
        <f t="shared" si="11"/>
        <v>0</v>
      </c>
      <c r="E46" s="61">
        <f t="shared" si="11"/>
        <v>0</v>
      </c>
      <c r="F46" s="8">
        <f t="shared" si="11"/>
        <v>11</v>
      </c>
      <c r="G46" s="334">
        <f t="shared" si="11"/>
        <v>-48</v>
      </c>
      <c r="H46" s="304">
        <f t="shared" si="11"/>
        <v>-364</v>
      </c>
      <c r="I46" s="62">
        <f t="shared" si="11"/>
        <v>0</v>
      </c>
      <c r="J46" s="305">
        <f t="shared" si="3"/>
        <v>-401</v>
      </c>
      <c r="K46" s="112" t="str">
        <f t="shared" si="7"/>
        <v>x</v>
      </c>
      <c r="L46" s="173"/>
      <c r="M46" s="304">
        <f>M43-M37</f>
        <v>-37</v>
      </c>
      <c r="N46" s="306">
        <f>N43-N37</f>
        <v>-401</v>
      </c>
      <c r="O46" s="8">
        <f>O43-O37</f>
        <v>0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-74271</v>
      </c>
      <c r="D47" s="61">
        <f t="shared" si="12"/>
        <v>-71224</v>
      </c>
      <c r="E47" s="61">
        <f t="shared" si="12"/>
        <v>-76811</v>
      </c>
      <c r="F47" s="8">
        <f t="shared" si="12"/>
        <v>-17447</v>
      </c>
      <c r="G47" s="62">
        <f t="shared" si="12"/>
        <v>-19322</v>
      </c>
      <c r="H47" s="8">
        <f t="shared" si="12"/>
        <v>-17413</v>
      </c>
      <c r="I47" s="62">
        <f t="shared" si="12"/>
        <v>0</v>
      </c>
      <c r="J47" s="61">
        <f t="shared" si="3"/>
        <v>-54182</v>
      </c>
      <c r="K47" s="112">
        <f t="shared" si="7"/>
        <v>70.539375870643525</v>
      </c>
      <c r="L47" s="173"/>
      <c r="M47" s="8">
        <f>M46-M41</f>
        <v>-36769</v>
      </c>
      <c r="N47" s="142">
        <f>N46-N41</f>
        <v>-54182</v>
      </c>
      <c r="O47" s="8">
        <f>O46-O41</f>
        <v>0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4" spans="1:10">
      <c r="A54" s="26" t="s">
        <v>132</v>
      </c>
    </row>
    <row r="55" spans="1:10">
      <c r="A55" s="26" t="s">
        <v>133</v>
      </c>
    </row>
    <row r="57" spans="1:10">
      <c r="A57" s="26" t="s">
        <v>134</v>
      </c>
    </row>
    <row r="59" spans="1:10">
      <c r="A59" s="26" t="s">
        <v>135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9EDA9-E0C2-4C18-83DE-1158AF137BE5}">
  <dimension ref="A1:O57"/>
  <sheetViews>
    <sheetView workbookViewId="0">
      <selection activeCell="R2" sqref="R2"/>
    </sheetView>
  </sheetViews>
  <sheetFormatPr defaultColWidth="8.77734375" defaultRowHeight="13.2"/>
  <cols>
    <col min="1" max="1" width="37.77734375" style="26" customWidth="1"/>
    <col min="2" max="2" width="7.2187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77734375" style="2" customWidth="1"/>
    <col min="8" max="10" width="9.21875" style="2" customWidth="1"/>
    <col min="11" max="11" width="12" style="1" customWidth="1"/>
    <col min="12" max="12" width="8.77734375" style="1"/>
    <col min="13" max="13" width="11.77734375" style="1" customWidth="1"/>
    <col min="14" max="14" width="12.5546875" style="1" customWidth="1"/>
    <col min="15" max="15" width="11.77734375" style="1" customWidth="1"/>
    <col min="16" max="16" width="12" style="1" customWidth="1"/>
    <col min="17" max="16384" width="8.77734375" style="1"/>
  </cols>
  <sheetData>
    <row r="1" spans="1:15">
      <c r="O1" s="17"/>
    </row>
    <row r="2" spans="1:15" ht="17.399999999999999">
      <c r="A2" s="27" t="s">
        <v>70</v>
      </c>
      <c r="F2" s="14"/>
      <c r="G2" s="14"/>
    </row>
    <row r="3" spans="1:15" ht="17.399999999999999">
      <c r="A3" s="28"/>
      <c r="F3" s="14"/>
      <c r="G3" s="14"/>
    </row>
    <row r="4" spans="1:15">
      <c r="A4" s="29"/>
      <c r="F4" s="14"/>
      <c r="G4" s="14"/>
    </row>
    <row r="5" spans="1:15" ht="13.8" thickBot="1">
      <c r="F5" s="14"/>
      <c r="G5" s="14"/>
    </row>
    <row r="6" spans="1:15" ht="18" thickBot="1">
      <c r="A6" s="30" t="s">
        <v>60</v>
      </c>
      <c r="B6" s="15"/>
      <c r="C6" s="470" t="s">
        <v>136</v>
      </c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471"/>
      <c r="O6" s="472"/>
    </row>
    <row r="7" spans="1:15" ht="13.8" thickBot="1">
      <c r="A7" s="29" t="s">
        <v>59</v>
      </c>
      <c r="F7" s="14"/>
      <c r="G7" s="14"/>
    </row>
    <row r="8" spans="1:15" ht="13.8" thickBot="1">
      <c r="A8" s="153" t="s">
        <v>52</v>
      </c>
      <c r="B8" s="154" t="s">
        <v>77</v>
      </c>
      <c r="C8" s="70" t="s">
        <v>3</v>
      </c>
      <c r="D8" s="97" t="s">
        <v>58</v>
      </c>
      <c r="E8" s="98" t="s">
        <v>57</v>
      </c>
      <c r="F8" s="467" t="s">
        <v>56</v>
      </c>
      <c r="G8" s="473"/>
      <c r="H8" s="473"/>
      <c r="I8" s="474"/>
      <c r="J8" s="13" t="s">
        <v>69</v>
      </c>
      <c r="K8" s="12" t="s">
        <v>55</v>
      </c>
      <c r="L8" s="18"/>
      <c r="M8" s="154" t="s">
        <v>53</v>
      </c>
      <c r="N8" s="154" t="s">
        <v>54</v>
      </c>
      <c r="O8" s="154" t="s">
        <v>53</v>
      </c>
    </row>
    <row r="9" spans="1:15" ht="13.8" thickBot="1">
      <c r="A9" s="31"/>
      <c r="B9" s="155"/>
      <c r="C9" s="71" t="s">
        <v>68</v>
      </c>
      <c r="D9" s="99">
        <v>2025</v>
      </c>
      <c r="E9" s="100">
        <v>2025</v>
      </c>
      <c r="F9" s="11" t="s">
        <v>51</v>
      </c>
      <c r="G9" s="182" t="s">
        <v>50</v>
      </c>
      <c r="H9" s="182" t="s">
        <v>49</v>
      </c>
      <c r="I9" s="183" t="s">
        <v>48</v>
      </c>
      <c r="J9" s="10" t="s">
        <v>8</v>
      </c>
      <c r="K9" s="9" t="s">
        <v>47</v>
      </c>
      <c r="L9" s="18"/>
      <c r="M9" s="184" t="s">
        <v>64</v>
      </c>
      <c r="N9" s="155" t="s">
        <v>65</v>
      </c>
      <c r="O9" s="155" t="s">
        <v>46</v>
      </c>
    </row>
    <row r="10" spans="1:15">
      <c r="A10" s="32" t="s">
        <v>45</v>
      </c>
      <c r="B10" s="185"/>
      <c r="C10" s="335">
        <v>30</v>
      </c>
      <c r="D10" s="101">
        <v>28</v>
      </c>
      <c r="E10" s="95">
        <v>30</v>
      </c>
      <c r="F10" s="143">
        <v>30</v>
      </c>
      <c r="G10" s="187">
        <f t="shared" ref="G10:H22" si="0">M10</f>
        <v>30</v>
      </c>
      <c r="H10" s="188">
        <f t="shared" si="0"/>
        <v>30</v>
      </c>
      <c r="I10" s="189"/>
      <c r="J10" s="107" t="s">
        <v>4</v>
      </c>
      <c r="K10" s="111" t="s">
        <v>4</v>
      </c>
      <c r="L10" s="328"/>
      <c r="M10" s="190">
        <v>30</v>
      </c>
      <c r="N10" s="191">
        <v>30</v>
      </c>
      <c r="O10" s="85"/>
    </row>
    <row r="11" spans="1:15" ht="13.8" thickBot="1">
      <c r="A11" s="33" t="s">
        <v>44</v>
      </c>
      <c r="B11" s="192"/>
      <c r="C11" s="336">
        <v>24.536100000000001</v>
      </c>
      <c r="D11" s="156">
        <v>23.18</v>
      </c>
      <c r="E11" s="96">
        <v>24.588799999999999</v>
      </c>
      <c r="F11" s="144">
        <v>24.59</v>
      </c>
      <c r="G11" s="194">
        <f t="shared" si="0"/>
        <v>21.51</v>
      </c>
      <c r="H11" s="195">
        <f t="shared" si="0"/>
        <v>24.1221</v>
      </c>
      <c r="I11" s="194"/>
      <c r="J11" s="108"/>
      <c r="K11" s="59" t="s">
        <v>4</v>
      </c>
      <c r="L11" s="328"/>
      <c r="M11" s="196">
        <v>21.51</v>
      </c>
      <c r="N11" s="197">
        <v>24.1221</v>
      </c>
      <c r="O11" s="152"/>
    </row>
    <row r="12" spans="1:15">
      <c r="A12" s="34" t="s">
        <v>62</v>
      </c>
      <c r="B12" s="50"/>
      <c r="C12" s="126">
        <v>8212</v>
      </c>
      <c r="D12" s="101" t="s">
        <v>4</v>
      </c>
      <c r="E12" s="101" t="s">
        <v>4</v>
      </c>
      <c r="F12" s="132">
        <v>8245</v>
      </c>
      <c r="G12" s="77">
        <f t="shared" si="0"/>
        <v>8663</v>
      </c>
      <c r="H12" s="78">
        <f t="shared" si="0"/>
        <v>9173</v>
      </c>
      <c r="I12" s="77"/>
      <c r="J12" s="104" t="s">
        <v>4</v>
      </c>
      <c r="K12" s="6" t="s">
        <v>4</v>
      </c>
      <c r="L12" s="173"/>
      <c r="M12" s="159">
        <v>8663</v>
      </c>
      <c r="N12" s="199">
        <v>9173</v>
      </c>
      <c r="O12" s="126"/>
    </row>
    <row r="13" spans="1:15">
      <c r="A13" s="35" t="s">
        <v>63</v>
      </c>
      <c r="B13" s="50"/>
      <c r="C13" s="126">
        <v>7016</v>
      </c>
      <c r="D13" s="102" t="s">
        <v>4</v>
      </c>
      <c r="E13" s="102" t="s">
        <v>4</v>
      </c>
      <c r="F13" s="130">
        <v>7111</v>
      </c>
      <c r="G13" s="77">
        <f t="shared" si="0"/>
        <v>7178</v>
      </c>
      <c r="H13" s="78">
        <f t="shared" si="0"/>
        <v>7381</v>
      </c>
      <c r="I13" s="77"/>
      <c r="J13" s="104" t="s">
        <v>4</v>
      </c>
      <c r="K13" s="6" t="s">
        <v>4</v>
      </c>
      <c r="L13" s="173"/>
      <c r="M13" s="160">
        <v>7178</v>
      </c>
      <c r="N13" s="199">
        <v>7381</v>
      </c>
      <c r="O13" s="126"/>
    </row>
    <row r="14" spans="1:15">
      <c r="A14" s="35" t="s">
        <v>43</v>
      </c>
      <c r="B14" s="50" t="s">
        <v>42</v>
      </c>
      <c r="C14" s="126">
        <v>50</v>
      </c>
      <c r="D14" s="102" t="s">
        <v>4</v>
      </c>
      <c r="E14" s="102" t="s">
        <v>4</v>
      </c>
      <c r="F14" s="130">
        <v>64</v>
      </c>
      <c r="G14" s="77">
        <f t="shared" si="0"/>
        <v>8</v>
      </c>
      <c r="H14" s="78">
        <f t="shared" si="0"/>
        <v>82</v>
      </c>
      <c r="I14" s="77"/>
      <c r="J14" s="104" t="s">
        <v>4</v>
      </c>
      <c r="K14" s="6" t="s">
        <v>4</v>
      </c>
      <c r="L14" s="173"/>
      <c r="M14" s="160">
        <v>8</v>
      </c>
      <c r="N14" s="199">
        <v>82</v>
      </c>
      <c r="O14" s="126"/>
    </row>
    <row r="15" spans="1:15">
      <c r="A15" s="35" t="s">
        <v>41</v>
      </c>
      <c r="B15" s="50" t="s">
        <v>4</v>
      </c>
      <c r="C15" s="126">
        <v>644</v>
      </c>
      <c r="D15" s="102" t="s">
        <v>4</v>
      </c>
      <c r="E15" s="102" t="s">
        <v>4</v>
      </c>
      <c r="F15" s="130">
        <v>6029</v>
      </c>
      <c r="G15" s="77">
        <f t="shared" si="0"/>
        <v>9918</v>
      </c>
      <c r="H15" s="78">
        <f t="shared" si="0"/>
        <v>13702</v>
      </c>
      <c r="I15" s="77"/>
      <c r="J15" s="104" t="s">
        <v>4</v>
      </c>
      <c r="K15" s="6" t="s">
        <v>4</v>
      </c>
      <c r="L15" s="173"/>
      <c r="M15" s="160">
        <v>9918</v>
      </c>
      <c r="N15" s="199">
        <v>13702</v>
      </c>
      <c r="O15" s="126"/>
    </row>
    <row r="16" spans="1:15" ht="13.8" thickBot="1">
      <c r="A16" s="32" t="s">
        <v>40</v>
      </c>
      <c r="B16" s="51" t="s">
        <v>39</v>
      </c>
      <c r="C16" s="127">
        <v>3006</v>
      </c>
      <c r="D16" s="103" t="s">
        <v>4</v>
      </c>
      <c r="E16" s="103" t="s">
        <v>4</v>
      </c>
      <c r="F16" s="145">
        <v>4476</v>
      </c>
      <c r="G16" s="77">
        <f t="shared" si="0"/>
        <v>2789</v>
      </c>
      <c r="H16" s="78">
        <f t="shared" si="0"/>
        <v>1327</v>
      </c>
      <c r="I16" s="80"/>
      <c r="J16" s="109" t="s">
        <v>4</v>
      </c>
      <c r="K16" s="7" t="s">
        <v>4</v>
      </c>
      <c r="L16" s="173"/>
      <c r="M16" s="161">
        <v>2789</v>
      </c>
      <c r="N16" s="201">
        <v>1327</v>
      </c>
      <c r="O16" s="127"/>
    </row>
    <row r="17" spans="1:15" ht="13.8" thickBot="1">
      <c r="A17" s="36" t="s">
        <v>38</v>
      </c>
      <c r="B17" s="25"/>
      <c r="C17" s="52">
        <f>C12-C13+C14+C15+C16</f>
        <v>4896</v>
      </c>
      <c r="D17" s="52" t="s">
        <v>4</v>
      </c>
      <c r="E17" s="52" t="s">
        <v>4</v>
      </c>
      <c r="F17" s="21">
        <f>F12-F13+F14+F15+F16</f>
        <v>11703</v>
      </c>
      <c r="G17" s="21">
        <f>G12-G13+G14+G15+G16</f>
        <v>14200</v>
      </c>
      <c r="H17" s="21">
        <f>H12-H13+H14+H15+H16</f>
        <v>16903</v>
      </c>
      <c r="I17" s="232"/>
      <c r="J17" s="61" t="s">
        <v>4</v>
      </c>
      <c r="K17" s="8" t="s">
        <v>4</v>
      </c>
      <c r="L17" s="173"/>
      <c r="M17" s="134">
        <f>M12-M13+M14+M15+M16</f>
        <v>14200</v>
      </c>
      <c r="N17" s="134">
        <f t="shared" ref="N17:O17" si="1">N12-N13+N14+N15+N16</f>
        <v>16903</v>
      </c>
      <c r="O17" s="134">
        <f t="shared" si="1"/>
        <v>0</v>
      </c>
    </row>
    <row r="18" spans="1:15">
      <c r="A18" s="32" t="s">
        <v>66</v>
      </c>
      <c r="B18" s="53" t="s">
        <v>67</v>
      </c>
      <c r="C18" s="127">
        <v>1075</v>
      </c>
      <c r="D18" s="101" t="s">
        <v>4</v>
      </c>
      <c r="E18" s="101" t="s">
        <v>4</v>
      </c>
      <c r="F18" s="145">
        <v>1012</v>
      </c>
      <c r="G18" s="77">
        <f t="shared" si="0"/>
        <v>1364</v>
      </c>
      <c r="H18" s="78">
        <f t="shared" si="0"/>
        <v>1671</v>
      </c>
      <c r="I18" s="81"/>
      <c r="J18" s="109" t="s">
        <v>4</v>
      </c>
      <c r="K18" s="7" t="s">
        <v>4</v>
      </c>
      <c r="L18" s="173"/>
      <c r="M18" s="162">
        <v>1364</v>
      </c>
      <c r="N18" s="201">
        <v>1671</v>
      </c>
      <c r="O18" s="127"/>
    </row>
    <row r="19" spans="1:15">
      <c r="A19" s="35" t="s">
        <v>37</v>
      </c>
      <c r="B19" s="50" t="s">
        <v>36</v>
      </c>
      <c r="C19" s="126">
        <v>1002</v>
      </c>
      <c r="D19" s="102" t="s">
        <v>4</v>
      </c>
      <c r="E19" s="102" t="s">
        <v>4</v>
      </c>
      <c r="F19" s="130">
        <v>566</v>
      </c>
      <c r="G19" s="77">
        <f t="shared" si="0"/>
        <v>233</v>
      </c>
      <c r="H19" s="78">
        <f t="shared" si="0"/>
        <v>301</v>
      </c>
      <c r="I19" s="77"/>
      <c r="J19" s="104" t="s">
        <v>4</v>
      </c>
      <c r="K19" s="6" t="s">
        <v>4</v>
      </c>
      <c r="L19" s="173"/>
      <c r="M19" s="160">
        <v>233</v>
      </c>
      <c r="N19" s="199">
        <v>301</v>
      </c>
      <c r="O19" s="126"/>
    </row>
    <row r="20" spans="1:15">
      <c r="A20" s="35" t="s">
        <v>35</v>
      </c>
      <c r="B20" s="50" t="s">
        <v>4</v>
      </c>
      <c r="C20" s="126">
        <v>403</v>
      </c>
      <c r="D20" s="102" t="s">
        <v>4</v>
      </c>
      <c r="E20" s="102" t="s">
        <v>4</v>
      </c>
      <c r="F20" s="130">
        <v>945</v>
      </c>
      <c r="G20" s="77">
        <f t="shared" si="0"/>
        <v>945</v>
      </c>
      <c r="H20" s="78">
        <f t="shared" si="0"/>
        <v>843</v>
      </c>
      <c r="I20" s="77"/>
      <c r="J20" s="104" t="s">
        <v>4</v>
      </c>
      <c r="K20" s="6" t="s">
        <v>4</v>
      </c>
      <c r="L20" s="173"/>
      <c r="M20" s="160">
        <v>945</v>
      </c>
      <c r="N20" s="199">
        <v>843</v>
      </c>
      <c r="O20" s="126"/>
    </row>
    <row r="21" spans="1:15">
      <c r="A21" s="35" t="s">
        <v>34</v>
      </c>
      <c r="B21" s="50" t="s">
        <v>4</v>
      </c>
      <c r="C21" s="126">
        <v>2416</v>
      </c>
      <c r="D21" s="102" t="s">
        <v>4</v>
      </c>
      <c r="E21" s="102" t="s">
        <v>4</v>
      </c>
      <c r="F21" s="130">
        <v>9222</v>
      </c>
      <c r="G21" s="77">
        <f t="shared" si="0"/>
        <v>11668</v>
      </c>
      <c r="H21" s="78">
        <f t="shared" si="0"/>
        <v>14134</v>
      </c>
      <c r="I21" s="77"/>
      <c r="J21" s="104" t="s">
        <v>4</v>
      </c>
      <c r="K21" s="6" t="s">
        <v>4</v>
      </c>
      <c r="L21" s="173"/>
      <c r="M21" s="160">
        <v>11668</v>
      </c>
      <c r="N21" s="199">
        <v>14134</v>
      </c>
      <c r="O21" s="126"/>
    </row>
    <row r="22" spans="1:15" ht="13.8" thickBot="1">
      <c r="A22" s="33" t="s">
        <v>33</v>
      </c>
      <c r="B22" s="54" t="s">
        <v>4</v>
      </c>
      <c r="C22" s="128">
        <v>0</v>
      </c>
      <c r="D22" s="103" t="s">
        <v>4</v>
      </c>
      <c r="E22" s="103" t="s">
        <v>4</v>
      </c>
      <c r="F22" s="133">
        <v>0</v>
      </c>
      <c r="G22" s="80">
        <f t="shared" si="0"/>
        <v>0</v>
      </c>
      <c r="H22" s="79">
        <f t="shared" si="0"/>
        <v>0</v>
      </c>
      <c r="I22" s="80"/>
      <c r="J22" s="110" t="s">
        <v>4</v>
      </c>
      <c r="K22" s="5" t="s">
        <v>4</v>
      </c>
      <c r="L22" s="173"/>
      <c r="M22" s="140">
        <v>0</v>
      </c>
      <c r="N22" s="204">
        <v>0</v>
      </c>
      <c r="O22" s="128"/>
    </row>
    <row r="23" spans="1:15">
      <c r="A23" s="37" t="s">
        <v>32</v>
      </c>
      <c r="B23" s="55" t="s">
        <v>4</v>
      </c>
      <c r="C23" s="129">
        <v>17947</v>
      </c>
      <c r="D23" s="118">
        <v>16181</v>
      </c>
      <c r="E23" s="89">
        <v>17560</v>
      </c>
      <c r="F23" s="118">
        <v>4239</v>
      </c>
      <c r="G23" s="164">
        <f>M23-F23</f>
        <v>5169</v>
      </c>
      <c r="H23" s="149">
        <f>N23-M23</f>
        <v>4585</v>
      </c>
      <c r="I23" s="302"/>
      <c r="J23" s="67">
        <f t="shared" ref="J23:J46" si="2">SUM(F23:I23)</f>
        <v>13993</v>
      </c>
      <c r="K23" s="112">
        <f>IF(E23=0,"x",(J23/E23*100))</f>
        <v>79.686788154897499</v>
      </c>
      <c r="L23" s="173"/>
      <c r="M23" s="159">
        <v>9408</v>
      </c>
      <c r="N23" s="207">
        <v>13993</v>
      </c>
      <c r="O23" s="129"/>
    </row>
    <row r="24" spans="1:15">
      <c r="A24" s="35" t="s">
        <v>31</v>
      </c>
      <c r="B24" s="56" t="s">
        <v>4</v>
      </c>
      <c r="C24" s="130">
        <v>0</v>
      </c>
      <c r="D24" s="119">
        <v>0</v>
      </c>
      <c r="E24" s="90">
        <v>0</v>
      </c>
      <c r="F24" s="119">
        <v>0</v>
      </c>
      <c r="G24" s="165">
        <f t="shared" ref="G24:G41" si="3">M24-F24</f>
        <v>0</v>
      </c>
      <c r="H24" s="150">
        <f t="shared" ref="H24:H41" si="4">N24-M24</f>
        <v>0</v>
      </c>
      <c r="I24" s="77"/>
      <c r="J24" s="104">
        <f t="shared" si="2"/>
        <v>0</v>
      </c>
      <c r="K24" s="113" t="str">
        <f>IF(E24=0,"x",(J24/E24)*100)</f>
        <v>x</v>
      </c>
      <c r="L24" s="173"/>
      <c r="M24" s="160">
        <v>0</v>
      </c>
      <c r="N24" s="199">
        <v>0</v>
      </c>
      <c r="O24" s="130"/>
    </row>
    <row r="25" spans="1:15" ht="13.8" thickBot="1">
      <c r="A25" s="33" t="s">
        <v>30</v>
      </c>
      <c r="B25" s="57">
        <v>672</v>
      </c>
      <c r="C25" s="131">
        <v>1943</v>
      </c>
      <c r="D25" s="120">
        <v>2181</v>
      </c>
      <c r="E25" s="91">
        <v>2181</v>
      </c>
      <c r="F25" s="146">
        <v>546</v>
      </c>
      <c r="G25" s="166">
        <f t="shared" si="3"/>
        <v>546</v>
      </c>
      <c r="H25" s="151">
        <f t="shared" si="4"/>
        <v>546</v>
      </c>
      <c r="I25" s="303"/>
      <c r="J25" s="105">
        <f t="shared" si="2"/>
        <v>1638</v>
      </c>
      <c r="K25" s="114">
        <f t="shared" ref="K25" si="5">IF(E25=0,"x",(J25/E25*100))</f>
        <v>75.103163686382388</v>
      </c>
      <c r="L25" s="173"/>
      <c r="M25" s="161">
        <v>1092</v>
      </c>
      <c r="N25" s="212">
        <v>1638</v>
      </c>
      <c r="O25" s="131"/>
    </row>
    <row r="26" spans="1:15">
      <c r="A26" s="34" t="s">
        <v>6</v>
      </c>
      <c r="B26" s="55">
        <v>501</v>
      </c>
      <c r="C26" s="132">
        <v>1612</v>
      </c>
      <c r="D26" s="121">
        <v>1400</v>
      </c>
      <c r="E26" s="92">
        <v>1500</v>
      </c>
      <c r="F26" s="121">
        <v>387</v>
      </c>
      <c r="G26" s="228">
        <f t="shared" si="3"/>
        <v>549</v>
      </c>
      <c r="H26" s="220">
        <f t="shared" si="4"/>
        <v>284</v>
      </c>
      <c r="I26" s="81"/>
      <c r="J26" s="67">
        <f t="shared" si="2"/>
        <v>1220</v>
      </c>
      <c r="K26" s="117">
        <f t="shared" ref="K26:K46" si="6">IF(E26=0,"x",(J26/E26)*100)</f>
        <v>81.333333333333329</v>
      </c>
      <c r="L26" s="173"/>
      <c r="M26" s="162">
        <v>936</v>
      </c>
      <c r="N26" s="214">
        <v>1220</v>
      </c>
      <c r="O26" s="132"/>
    </row>
    <row r="27" spans="1:15">
      <c r="A27" s="35" t="s">
        <v>29</v>
      </c>
      <c r="B27" s="56">
        <v>502</v>
      </c>
      <c r="C27" s="130">
        <v>583</v>
      </c>
      <c r="D27" s="122">
        <v>692</v>
      </c>
      <c r="E27" s="93">
        <v>692</v>
      </c>
      <c r="F27" s="122">
        <v>149</v>
      </c>
      <c r="G27" s="168">
        <f t="shared" si="3"/>
        <v>123</v>
      </c>
      <c r="H27" s="78">
        <f t="shared" si="4"/>
        <v>124</v>
      </c>
      <c r="I27" s="77"/>
      <c r="J27" s="104">
        <f t="shared" si="2"/>
        <v>396</v>
      </c>
      <c r="K27" s="113">
        <f t="shared" si="6"/>
        <v>57.225433526011557</v>
      </c>
      <c r="L27" s="173"/>
      <c r="M27" s="160">
        <v>272</v>
      </c>
      <c r="N27" s="199">
        <v>396</v>
      </c>
      <c r="O27" s="130"/>
    </row>
    <row r="28" spans="1:15">
      <c r="A28" s="35" t="s">
        <v>5</v>
      </c>
      <c r="B28" s="56">
        <v>504</v>
      </c>
      <c r="C28" s="130">
        <v>0</v>
      </c>
      <c r="D28" s="122">
        <v>0</v>
      </c>
      <c r="E28" s="93">
        <v>0</v>
      </c>
      <c r="F28" s="122">
        <v>0</v>
      </c>
      <c r="G28" s="168">
        <f t="shared" si="3"/>
        <v>0</v>
      </c>
      <c r="H28" s="78">
        <f t="shared" si="4"/>
        <v>0</v>
      </c>
      <c r="I28" s="77"/>
      <c r="J28" s="104">
        <f t="shared" si="2"/>
        <v>0</v>
      </c>
      <c r="K28" s="113" t="str">
        <f t="shared" si="6"/>
        <v>x</v>
      </c>
      <c r="L28" s="173"/>
      <c r="M28" s="160">
        <v>0</v>
      </c>
      <c r="N28" s="199">
        <v>0</v>
      </c>
      <c r="O28" s="130"/>
    </row>
    <row r="29" spans="1:15">
      <c r="A29" s="35" t="s">
        <v>0</v>
      </c>
      <c r="B29" s="56">
        <v>511</v>
      </c>
      <c r="C29" s="130">
        <v>299</v>
      </c>
      <c r="D29" s="122">
        <v>550</v>
      </c>
      <c r="E29" s="93">
        <v>156</v>
      </c>
      <c r="F29" s="122">
        <v>25</v>
      </c>
      <c r="G29" s="168">
        <f t="shared" si="3"/>
        <v>15</v>
      </c>
      <c r="H29" s="78">
        <f t="shared" si="4"/>
        <v>42</v>
      </c>
      <c r="I29" s="77"/>
      <c r="J29" s="104">
        <f t="shared" si="2"/>
        <v>82</v>
      </c>
      <c r="K29" s="113">
        <f t="shared" si="6"/>
        <v>52.564102564102569</v>
      </c>
      <c r="L29" s="173"/>
      <c r="M29" s="160">
        <v>40</v>
      </c>
      <c r="N29" s="199">
        <v>82</v>
      </c>
      <c r="O29" s="130"/>
    </row>
    <row r="30" spans="1:15">
      <c r="A30" s="35" t="s">
        <v>1</v>
      </c>
      <c r="B30" s="56">
        <v>518</v>
      </c>
      <c r="C30" s="130">
        <v>948</v>
      </c>
      <c r="D30" s="122">
        <v>776</v>
      </c>
      <c r="E30" s="93">
        <v>1546</v>
      </c>
      <c r="F30" s="122">
        <v>277</v>
      </c>
      <c r="G30" s="168">
        <f t="shared" si="3"/>
        <v>622</v>
      </c>
      <c r="H30" s="78">
        <f t="shared" si="4"/>
        <v>191</v>
      </c>
      <c r="I30" s="77"/>
      <c r="J30" s="104">
        <f t="shared" si="2"/>
        <v>1090</v>
      </c>
      <c r="K30" s="113">
        <f t="shared" si="6"/>
        <v>70.504527813712798</v>
      </c>
      <c r="L30" s="173"/>
      <c r="M30" s="160">
        <v>899</v>
      </c>
      <c r="N30" s="199">
        <v>1090</v>
      </c>
      <c r="O30" s="130"/>
    </row>
    <row r="31" spans="1:15">
      <c r="A31" s="35" t="s">
        <v>28</v>
      </c>
      <c r="B31" s="56">
        <v>521</v>
      </c>
      <c r="C31" s="130">
        <v>11796</v>
      </c>
      <c r="D31" s="122">
        <v>10240</v>
      </c>
      <c r="E31" s="93">
        <v>11450</v>
      </c>
      <c r="F31" s="122">
        <v>2765</v>
      </c>
      <c r="G31" s="168">
        <f t="shared" si="3"/>
        <v>3368</v>
      </c>
      <c r="H31" s="78">
        <f t="shared" si="4"/>
        <v>3014</v>
      </c>
      <c r="I31" s="77"/>
      <c r="J31" s="104">
        <f t="shared" si="2"/>
        <v>9147</v>
      </c>
      <c r="K31" s="113">
        <f t="shared" si="6"/>
        <v>79.886462882096069</v>
      </c>
      <c r="L31" s="173"/>
      <c r="M31" s="160">
        <v>6133</v>
      </c>
      <c r="N31" s="199">
        <v>9147</v>
      </c>
      <c r="O31" s="130"/>
    </row>
    <row r="32" spans="1:15">
      <c r="A32" s="35" t="s">
        <v>27</v>
      </c>
      <c r="B32" s="56" t="s">
        <v>26</v>
      </c>
      <c r="C32" s="130">
        <v>4429</v>
      </c>
      <c r="D32" s="122">
        <v>3940</v>
      </c>
      <c r="E32" s="93">
        <v>4109</v>
      </c>
      <c r="F32" s="122">
        <v>982</v>
      </c>
      <c r="G32" s="168">
        <f t="shared" si="3"/>
        <v>1169</v>
      </c>
      <c r="H32" s="78">
        <f t="shared" si="4"/>
        <v>1127</v>
      </c>
      <c r="I32" s="77"/>
      <c r="J32" s="104">
        <f t="shared" si="2"/>
        <v>3278</v>
      </c>
      <c r="K32" s="113">
        <f t="shared" si="6"/>
        <v>79.776101241177898</v>
      </c>
      <c r="L32" s="173"/>
      <c r="M32" s="160">
        <v>2151</v>
      </c>
      <c r="N32" s="199">
        <v>3278</v>
      </c>
      <c r="O32" s="130"/>
    </row>
    <row r="33" spans="1:15">
      <c r="A33" s="35" t="s">
        <v>25</v>
      </c>
      <c r="B33" s="56">
        <v>557</v>
      </c>
      <c r="C33" s="130">
        <v>0</v>
      </c>
      <c r="D33" s="122">
        <v>0</v>
      </c>
      <c r="E33" s="93">
        <v>0</v>
      </c>
      <c r="F33" s="122">
        <v>0</v>
      </c>
      <c r="G33" s="168">
        <f t="shared" si="3"/>
        <v>0</v>
      </c>
      <c r="H33" s="78">
        <f t="shared" si="4"/>
        <v>0</v>
      </c>
      <c r="I33" s="77"/>
      <c r="J33" s="104">
        <f t="shared" si="2"/>
        <v>0</v>
      </c>
      <c r="K33" s="113" t="str">
        <f t="shared" si="6"/>
        <v>x</v>
      </c>
      <c r="L33" s="173"/>
      <c r="M33" s="160">
        <v>0</v>
      </c>
      <c r="N33" s="199">
        <v>0</v>
      </c>
      <c r="O33" s="130"/>
    </row>
    <row r="34" spans="1:15">
      <c r="A34" s="35" t="s">
        <v>2</v>
      </c>
      <c r="B34" s="56">
        <v>551</v>
      </c>
      <c r="C34" s="130">
        <v>169</v>
      </c>
      <c r="D34" s="122">
        <v>248</v>
      </c>
      <c r="E34" s="93">
        <v>295</v>
      </c>
      <c r="F34" s="122">
        <v>63</v>
      </c>
      <c r="G34" s="168">
        <f t="shared" si="3"/>
        <v>67</v>
      </c>
      <c r="H34" s="78">
        <f t="shared" si="4"/>
        <v>82</v>
      </c>
      <c r="I34" s="77"/>
      <c r="J34" s="104">
        <f t="shared" si="2"/>
        <v>212</v>
      </c>
      <c r="K34" s="113">
        <f t="shared" si="6"/>
        <v>71.86440677966101</v>
      </c>
      <c r="L34" s="173"/>
      <c r="M34" s="160">
        <v>130</v>
      </c>
      <c r="N34" s="199">
        <v>212</v>
      </c>
      <c r="O34" s="130"/>
    </row>
    <row r="35" spans="1:15" ht="13.8" thickBot="1">
      <c r="A35" s="32" t="s">
        <v>24</v>
      </c>
      <c r="B35" s="58" t="s">
        <v>23</v>
      </c>
      <c r="C35" s="133">
        <v>78</v>
      </c>
      <c r="D35" s="123">
        <v>233</v>
      </c>
      <c r="E35" s="94">
        <v>210</v>
      </c>
      <c r="F35" s="147">
        <v>44</v>
      </c>
      <c r="G35" s="168">
        <f t="shared" si="3"/>
        <v>11</v>
      </c>
      <c r="H35" s="78">
        <f t="shared" si="4"/>
        <v>117</v>
      </c>
      <c r="I35" s="77"/>
      <c r="J35" s="105">
        <f t="shared" si="2"/>
        <v>172</v>
      </c>
      <c r="K35" s="114">
        <f t="shared" si="6"/>
        <v>81.904761904761898</v>
      </c>
      <c r="L35" s="173"/>
      <c r="M35" s="140">
        <v>55</v>
      </c>
      <c r="N35" s="204">
        <v>172</v>
      </c>
      <c r="O35" s="133"/>
    </row>
    <row r="36" spans="1:15" ht="13.8" thickBot="1">
      <c r="A36" s="36" t="s">
        <v>22</v>
      </c>
      <c r="B36" s="60"/>
      <c r="C36" s="52">
        <f t="shared" ref="C36:I36" si="7">SUM(C26:C35)</f>
        <v>19914</v>
      </c>
      <c r="D36" s="52">
        <f t="shared" si="7"/>
        <v>18079</v>
      </c>
      <c r="E36" s="61">
        <f t="shared" si="7"/>
        <v>19958</v>
      </c>
      <c r="F36" s="52">
        <f t="shared" si="7"/>
        <v>4692</v>
      </c>
      <c r="G36" s="52">
        <f t="shared" si="7"/>
        <v>5924</v>
      </c>
      <c r="H36" s="52">
        <f t="shared" si="7"/>
        <v>4981</v>
      </c>
      <c r="I36" s="52">
        <f t="shared" si="7"/>
        <v>0</v>
      </c>
      <c r="J36" s="61">
        <f t="shared" si="2"/>
        <v>15597</v>
      </c>
      <c r="K36" s="115">
        <f t="shared" si="6"/>
        <v>78.149113137588927</v>
      </c>
      <c r="L36" s="173"/>
      <c r="M36" s="21">
        <f>SUM(M26:M35)</f>
        <v>10616</v>
      </c>
      <c r="N36" s="23">
        <f>SUM(N26:N35)</f>
        <v>15597</v>
      </c>
      <c r="O36" s="21">
        <f>SUM(O26:O35)</f>
        <v>0</v>
      </c>
    </row>
    <row r="37" spans="1:15">
      <c r="A37" s="34" t="s">
        <v>21</v>
      </c>
      <c r="B37" s="55">
        <v>601</v>
      </c>
      <c r="C37" s="132">
        <v>0</v>
      </c>
      <c r="D37" s="121">
        <v>0</v>
      </c>
      <c r="E37" s="92">
        <v>0</v>
      </c>
      <c r="F37" s="148">
        <v>0</v>
      </c>
      <c r="G37" s="168">
        <f t="shared" si="3"/>
        <v>0</v>
      </c>
      <c r="H37" s="78">
        <f t="shared" si="4"/>
        <v>0</v>
      </c>
      <c r="I37" s="77"/>
      <c r="J37" s="67">
        <f t="shared" si="2"/>
        <v>0</v>
      </c>
      <c r="K37" s="112" t="str">
        <f t="shared" si="6"/>
        <v>x</v>
      </c>
      <c r="L37" s="173"/>
      <c r="M37" s="162">
        <v>0</v>
      </c>
      <c r="N37" s="214">
        <v>0</v>
      </c>
      <c r="O37" s="132"/>
    </row>
    <row r="38" spans="1:15">
      <c r="A38" s="35" t="s">
        <v>20</v>
      </c>
      <c r="B38" s="56">
        <v>602</v>
      </c>
      <c r="C38" s="130">
        <v>1113</v>
      </c>
      <c r="D38" s="122">
        <v>1000</v>
      </c>
      <c r="E38" s="93">
        <v>1000</v>
      </c>
      <c r="F38" s="122">
        <v>300</v>
      </c>
      <c r="G38" s="168">
        <f t="shared" si="3"/>
        <v>292</v>
      </c>
      <c r="H38" s="78">
        <f t="shared" si="4"/>
        <v>183</v>
      </c>
      <c r="I38" s="77"/>
      <c r="J38" s="104">
        <f t="shared" si="2"/>
        <v>775</v>
      </c>
      <c r="K38" s="113">
        <f t="shared" si="6"/>
        <v>77.5</v>
      </c>
      <c r="L38" s="173"/>
      <c r="M38" s="160">
        <v>592</v>
      </c>
      <c r="N38" s="199">
        <v>775</v>
      </c>
      <c r="O38" s="130"/>
    </row>
    <row r="39" spans="1:15">
      <c r="A39" s="35" t="s">
        <v>19</v>
      </c>
      <c r="B39" s="56">
        <v>604</v>
      </c>
      <c r="C39" s="130">
        <v>0</v>
      </c>
      <c r="D39" s="122">
        <v>0</v>
      </c>
      <c r="E39" s="93">
        <v>0</v>
      </c>
      <c r="F39" s="122">
        <v>0</v>
      </c>
      <c r="G39" s="168">
        <f t="shared" si="3"/>
        <v>0</v>
      </c>
      <c r="H39" s="78">
        <f t="shared" si="4"/>
        <v>0</v>
      </c>
      <c r="I39" s="77"/>
      <c r="J39" s="104">
        <f t="shared" si="2"/>
        <v>0</v>
      </c>
      <c r="K39" s="113" t="str">
        <f t="shared" si="6"/>
        <v>x</v>
      </c>
      <c r="L39" s="173"/>
      <c r="M39" s="160">
        <v>0</v>
      </c>
      <c r="N39" s="199">
        <v>0</v>
      </c>
      <c r="O39" s="130"/>
    </row>
    <row r="40" spans="1:15">
      <c r="A40" s="35" t="s">
        <v>18</v>
      </c>
      <c r="B40" s="56" t="s">
        <v>17</v>
      </c>
      <c r="C40" s="130">
        <v>17947</v>
      </c>
      <c r="D40" s="122">
        <v>16181</v>
      </c>
      <c r="E40" s="93">
        <v>17560</v>
      </c>
      <c r="F40" s="122">
        <v>4239</v>
      </c>
      <c r="G40" s="168">
        <f t="shared" si="3"/>
        <v>5169</v>
      </c>
      <c r="H40" s="78">
        <f t="shared" si="4"/>
        <v>4584</v>
      </c>
      <c r="I40" s="77"/>
      <c r="J40" s="104">
        <f t="shared" si="2"/>
        <v>13992</v>
      </c>
      <c r="K40" s="113">
        <f t="shared" si="6"/>
        <v>79.68109339407745</v>
      </c>
      <c r="L40" s="173"/>
      <c r="M40" s="160">
        <v>9408</v>
      </c>
      <c r="N40" s="199">
        <v>13992</v>
      </c>
      <c r="O40" s="130"/>
    </row>
    <row r="41" spans="1:15" ht="13.8" thickBot="1">
      <c r="A41" s="32" t="s">
        <v>7</v>
      </c>
      <c r="B41" s="58" t="s">
        <v>16</v>
      </c>
      <c r="C41" s="133">
        <v>854</v>
      </c>
      <c r="D41" s="123">
        <v>898</v>
      </c>
      <c r="E41" s="94">
        <v>1398</v>
      </c>
      <c r="F41" s="147">
        <v>111</v>
      </c>
      <c r="G41" s="169">
        <f t="shared" si="3"/>
        <v>495</v>
      </c>
      <c r="H41" s="83">
        <f t="shared" si="4"/>
        <v>178</v>
      </c>
      <c r="I41" s="77"/>
      <c r="J41" s="105">
        <f t="shared" si="2"/>
        <v>784</v>
      </c>
      <c r="K41" s="114">
        <f t="shared" si="6"/>
        <v>56.080114449213156</v>
      </c>
      <c r="L41" s="173"/>
      <c r="M41" s="140">
        <v>606</v>
      </c>
      <c r="N41" s="204">
        <v>784</v>
      </c>
      <c r="O41" s="133"/>
    </row>
    <row r="42" spans="1:15" ht="13.8" thickBot="1">
      <c r="A42" s="36" t="s">
        <v>15</v>
      </c>
      <c r="B42" s="60" t="s">
        <v>4</v>
      </c>
      <c r="C42" s="61">
        <f t="shared" ref="C42:I42" si="8">SUM(C37:C41)</f>
        <v>19914</v>
      </c>
      <c r="D42" s="61">
        <f t="shared" si="8"/>
        <v>18079</v>
      </c>
      <c r="E42" s="61">
        <f t="shared" si="8"/>
        <v>19958</v>
      </c>
      <c r="F42" s="8">
        <f t="shared" si="8"/>
        <v>4650</v>
      </c>
      <c r="G42" s="229">
        <f t="shared" si="8"/>
        <v>5956</v>
      </c>
      <c r="H42" s="222">
        <f t="shared" si="8"/>
        <v>4945</v>
      </c>
      <c r="I42" s="84">
        <f t="shared" si="8"/>
        <v>0</v>
      </c>
      <c r="J42" s="61">
        <f t="shared" si="2"/>
        <v>15551</v>
      </c>
      <c r="K42" s="117">
        <f t="shared" si="6"/>
        <v>77.918629121154424</v>
      </c>
      <c r="L42" s="173"/>
      <c r="M42" s="21">
        <f>SUM(M37:M41)</f>
        <v>10606</v>
      </c>
      <c r="N42" s="23">
        <f>SUM(N37:N41)</f>
        <v>15551</v>
      </c>
      <c r="O42" s="21">
        <f>SUM(O37:O41)</f>
        <v>0</v>
      </c>
    </row>
    <row r="43" spans="1:15" ht="13.8" thickBot="1">
      <c r="A43" s="32"/>
      <c r="B43" s="63"/>
      <c r="C43" s="4"/>
      <c r="D43" s="64"/>
      <c r="E43" s="64"/>
      <c r="F43" s="65"/>
      <c r="G43" s="24"/>
      <c r="H43" s="47"/>
      <c r="I43" s="24"/>
      <c r="J43" s="106"/>
      <c r="K43" s="116"/>
      <c r="L43" s="173"/>
      <c r="M43" s="65"/>
      <c r="N43" s="141"/>
      <c r="O43" s="141"/>
    </row>
    <row r="44" spans="1:15" ht="13.8" thickBot="1">
      <c r="A44" s="66" t="s">
        <v>14</v>
      </c>
      <c r="B44" s="60" t="s">
        <v>4</v>
      </c>
      <c r="C44" s="8">
        <f t="shared" ref="C44:I44" si="9">C42-C40</f>
        <v>1967</v>
      </c>
      <c r="D44" s="61">
        <f t="shared" si="9"/>
        <v>1898</v>
      </c>
      <c r="E44" s="61">
        <f t="shared" si="9"/>
        <v>2398</v>
      </c>
      <c r="F44" s="8">
        <f t="shared" si="9"/>
        <v>411</v>
      </c>
      <c r="G44" s="62">
        <f t="shared" si="9"/>
        <v>787</v>
      </c>
      <c r="H44" s="8">
        <f t="shared" si="9"/>
        <v>361</v>
      </c>
      <c r="I44" s="62">
        <f t="shared" si="9"/>
        <v>0</v>
      </c>
      <c r="J44" s="67">
        <f t="shared" si="2"/>
        <v>1559</v>
      </c>
      <c r="K44" s="112">
        <f t="shared" si="6"/>
        <v>65.012510425354463</v>
      </c>
      <c r="L44" s="173"/>
      <c r="M44" s="8">
        <f>M42-M40</f>
        <v>1198</v>
      </c>
      <c r="N44" s="142">
        <f>N42-N40</f>
        <v>1559</v>
      </c>
      <c r="O44" s="8">
        <f>O42-O40</f>
        <v>0</v>
      </c>
    </row>
    <row r="45" spans="1:15" ht="13.8" thickBot="1">
      <c r="A45" s="36" t="s">
        <v>13</v>
      </c>
      <c r="B45" s="60" t="s">
        <v>4</v>
      </c>
      <c r="C45" s="8">
        <f t="shared" ref="C45:I45" si="10">C42-C36</f>
        <v>0</v>
      </c>
      <c r="D45" s="61">
        <f t="shared" si="10"/>
        <v>0</v>
      </c>
      <c r="E45" s="61">
        <f t="shared" si="10"/>
        <v>0</v>
      </c>
      <c r="F45" s="304">
        <f t="shared" si="10"/>
        <v>-42</v>
      </c>
      <c r="G45" s="62">
        <f t="shared" si="10"/>
        <v>32</v>
      </c>
      <c r="H45" s="304">
        <f t="shared" si="10"/>
        <v>-36</v>
      </c>
      <c r="I45" s="62">
        <f t="shared" si="10"/>
        <v>0</v>
      </c>
      <c r="J45" s="305">
        <f t="shared" si="2"/>
        <v>-46</v>
      </c>
      <c r="K45" s="112" t="str">
        <f t="shared" si="6"/>
        <v>x</v>
      </c>
      <c r="L45" s="173"/>
      <c r="M45" s="304">
        <f>M42-M36</f>
        <v>-10</v>
      </c>
      <c r="N45" s="306">
        <f>N42-N36</f>
        <v>-46</v>
      </c>
      <c r="O45" s="8">
        <f>O42-O36</f>
        <v>0</v>
      </c>
    </row>
    <row r="46" spans="1:15" ht="13.8" thickBot="1">
      <c r="A46" s="68" t="s">
        <v>12</v>
      </c>
      <c r="B46" s="69" t="s">
        <v>4</v>
      </c>
      <c r="C46" s="8">
        <f t="shared" ref="C46:I46" si="11">C45-C40</f>
        <v>-17947</v>
      </c>
      <c r="D46" s="61">
        <f t="shared" si="11"/>
        <v>-16181</v>
      </c>
      <c r="E46" s="61">
        <f t="shared" si="11"/>
        <v>-17560</v>
      </c>
      <c r="F46" s="8">
        <f t="shared" si="11"/>
        <v>-4281</v>
      </c>
      <c r="G46" s="62">
        <f t="shared" si="11"/>
        <v>-5137</v>
      </c>
      <c r="H46" s="8">
        <f t="shared" si="11"/>
        <v>-4620</v>
      </c>
      <c r="I46" s="62">
        <f t="shared" si="11"/>
        <v>0</v>
      </c>
      <c r="J46" s="61">
        <f t="shared" si="2"/>
        <v>-14038</v>
      </c>
      <c r="K46" s="112">
        <f t="shared" si="6"/>
        <v>79.94305239179954</v>
      </c>
      <c r="L46" s="173"/>
      <c r="M46" s="8">
        <f>M45-M40</f>
        <v>-9418</v>
      </c>
      <c r="N46" s="142">
        <f>N45-N40</f>
        <v>-14038</v>
      </c>
      <c r="O46" s="8">
        <f>O45-O40</f>
        <v>0</v>
      </c>
    </row>
    <row r="49" spans="1:10" ht="13.8">
      <c r="A49" s="38" t="s">
        <v>11</v>
      </c>
    </row>
    <row r="50" spans="1:10" ht="13.8">
      <c r="A50" s="39" t="s">
        <v>10</v>
      </c>
    </row>
    <row r="51" spans="1:10" ht="13.8">
      <c r="A51" s="40" t="s">
        <v>9</v>
      </c>
    </row>
    <row r="52" spans="1:10" s="18" customFormat="1" ht="13.8">
      <c r="A52" s="40" t="s">
        <v>61</v>
      </c>
      <c r="B52" s="19"/>
      <c r="E52" s="20"/>
      <c r="F52" s="20"/>
      <c r="G52" s="20"/>
      <c r="H52" s="20"/>
      <c r="I52" s="20"/>
      <c r="J52" s="20"/>
    </row>
    <row r="55" spans="1:10">
      <c r="A55" s="26" t="s">
        <v>113</v>
      </c>
    </row>
    <row r="57" spans="1:10">
      <c r="A57" s="26" t="s">
        <v>137</v>
      </c>
    </row>
  </sheetData>
  <mergeCells count="2">
    <mergeCell ref="C6:O6"/>
    <mergeCell ref="F8:I8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2CB2E-EEC0-424D-908B-D6B38EDDEE37}">
  <dimension ref="A1:P58"/>
  <sheetViews>
    <sheetView workbookViewId="0">
      <selection activeCell="R11" sqref="R11"/>
    </sheetView>
  </sheetViews>
  <sheetFormatPr defaultColWidth="8.6640625" defaultRowHeight="13.2"/>
  <cols>
    <col min="1" max="1" width="37.6640625" style="26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>
      <c r="A1" s="465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470" t="s">
        <v>138</v>
      </c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2"/>
    </row>
    <row r="8" spans="1:16" ht="13.8" thickBot="1">
      <c r="A8" s="29" t="s">
        <v>59</v>
      </c>
      <c r="F8" s="14"/>
      <c r="G8" s="14"/>
    </row>
    <row r="9" spans="1:16" ht="13.8" thickBot="1">
      <c r="A9" s="291"/>
      <c r="B9" s="41"/>
      <c r="C9" s="70" t="s">
        <v>3</v>
      </c>
      <c r="D9" s="97" t="s">
        <v>58</v>
      </c>
      <c r="E9" s="98" t="s">
        <v>57</v>
      </c>
      <c r="F9" s="467" t="s">
        <v>56</v>
      </c>
      <c r="G9" s="468"/>
      <c r="H9" s="468"/>
      <c r="I9" s="469"/>
      <c r="J9" s="13" t="s">
        <v>69</v>
      </c>
      <c r="K9" s="12" t="s">
        <v>55</v>
      </c>
      <c r="M9" s="41" t="s">
        <v>53</v>
      </c>
      <c r="N9" s="41" t="s">
        <v>54</v>
      </c>
      <c r="O9" s="41" t="s">
        <v>53</v>
      </c>
    </row>
    <row r="10" spans="1:16" ht="13.8" thickBot="1">
      <c r="A10" s="31" t="s">
        <v>52</v>
      </c>
      <c r="B10" s="42" t="s">
        <v>103</v>
      </c>
      <c r="C10" s="71" t="s">
        <v>68</v>
      </c>
      <c r="D10" s="99">
        <v>2025</v>
      </c>
      <c r="E10" s="100">
        <v>2025</v>
      </c>
      <c r="F10" s="11" t="s">
        <v>51</v>
      </c>
      <c r="G10" s="43" t="s">
        <v>50</v>
      </c>
      <c r="H10" s="43" t="s">
        <v>49</v>
      </c>
      <c r="I10" s="44" t="s">
        <v>48</v>
      </c>
      <c r="J10" s="10" t="s">
        <v>8</v>
      </c>
      <c r="K10" s="9" t="s">
        <v>47</v>
      </c>
      <c r="M10" s="45" t="s">
        <v>64</v>
      </c>
      <c r="N10" s="42" t="s">
        <v>65</v>
      </c>
      <c r="O10" s="42" t="s">
        <v>46</v>
      </c>
    </row>
    <row r="11" spans="1:16">
      <c r="A11" s="32" t="s">
        <v>45</v>
      </c>
      <c r="B11" s="46"/>
      <c r="C11" s="124">
        <v>41</v>
      </c>
      <c r="D11" s="101">
        <v>35</v>
      </c>
      <c r="E11" s="95">
        <v>41</v>
      </c>
      <c r="F11" s="143">
        <v>41</v>
      </c>
      <c r="G11" s="187">
        <f t="shared" ref="G11:H23" si="0">M11</f>
        <v>43</v>
      </c>
      <c r="H11" s="188">
        <f t="shared" si="0"/>
        <v>42</v>
      </c>
      <c r="I11" s="189"/>
      <c r="J11" s="107" t="s">
        <v>4</v>
      </c>
      <c r="K11" s="111" t="s">
        <v>4</v>
      </c>
      <c r="L11" s="173"/>
      <c r="M11" s="190">
        <v>43</v>
      </c>
      <c r="N11" s="191">
        <v>42</v>
      </c>
      <c r="O11" s="85"/>
    </row>
    <row r="12" spans="1:16" ht="13.8" thickBot="1">
      <c r="A12" s="33" t="s">
        <v>44</v>
      </c>
      <c r="B12" s="49"/>
      <c r="C12" s="125">
        <v>34.369999999999997</v>
      </c>
      <c r="D12" s="156">
        <v>35</v>
      </c>
      <c r="E12" s="96">
        <v>34.24</v>
      </c>
      <c r="F12" s="144">
        <v>34.24</v>
      </c>
      <c r="G12" s="194">
        <f t="shared" si="0"/>
        <v>35.07</v>
      </c>
      <c r="H12" s="195">
        <f t="shared" si="0"/>
        <v>34.74</v>
      </c>
      <c r="I12" s="194"/>
      <c r="J12" s="108"/>
      <c r="K12" s="59" t="s">
        <v>4</v>
      </c>
      <c r="L12" s="173"/>
      <c r="M12" s="196">
        <v>35.07</v>
      </c>
      <c r="N12" s="197">
        <v>34.74</v>
      </c>
      <c r="O12" s="152"/>
    </row>
    <row r="13" spans="1:16">
      <c r="A13" s="34" t="s">
        <v>62</v>
      </c>
      <c r="B13" s="50"/>
      <c r="C13" s="198">
        <v>8922</v>
      </c>
      <c r="D13" s="101" t="s">
        <v>4</v>
      </c>
      <c r="E13" s="101" t="s">
        <v>4</v>
      </c>
      <c r="F13" s="132">
        <v>9086</v>
      </c>
      <c r="G13" s="77">
        <f t="shared" si="0"/>
        <v>9868</v>
      </c>
      <c r="H13" s="78">
        <f t="shared" si="0"/>
        <v>10156</v>
      </c>
      <c r="I13" s="77"/>
      <c r="J13" s="104" t="s">
        <v>4</v>
      </c>
      <c r="K13" s="6" t="s">
        <v>4</v>
      </c>
      <c r="L13" s="173"/>
      <c r="M13" s="159">
        <v>9868</v>
      </c>
      <c r="N13" s="199">
        <v>10156</v>
      </c>
      <c r="O13" s="126"/>
    </row>
    <row r="14" spans="1:16">
      <c r="A14" s="35" t="s">
        <v>63</v>
      </c>
      <c r="B14" s="50"/>
      <c r="C14" s="198">
        <v>8405</v>
      </c>
      <c r="D14" s="102" t="s">
        <v>4</v>
      </c>
      <c r="E14" s="102" t="s">
        <v>4</v>
      </c>
      <c r="F14" s="130">
        <v>8574</v>
      </c>
      <c r="G14" s="77">
        <f t="shared" si="0"/>
        <v>9360</v>
      </c>
      <c r="H14" s="78">
        <f t="shared" si="0"/>
        <v>9654</v>
      </c>
      <c r="I14" s="77"/>
      <c r="J14" s="104" t="s">
        <v>4</v>
      </c>
      <c r="K14" s="6" t="s">
        <v>4</v>
      </c>
      <c r="L14" s="173"/>
      <c r="M14" s="160">
        <v>9360</v>
      </c>
      <c r="N14" s="199">
        <v>9654</v>
      </c>
      <c r="O14" s="126"/>
    </row>
    <row r="15" spans="1:16">
      <c r="A15" s="35" t="s">
        <v>43</v>
      </c>
      <c r="B15" s="50" t="s">
        <v>42</v>
      </c>
      <c r="C15" s="198"/>
      <c r="D15" s="102" t="s">
        <v>4</v>
      </c>
      <c r="E15" s="102" t="s">
        <v>4</v>
      </c>
      <c r="F15" s="130">
        <v>20</v>
      </c>
      <c r="G15" s="77">
        <f t="shared" si="0"/>
        <v>7</v>
      </c>
      <c r="H15" s="78">
        <f t="shared" si="0"/>
        <v>7</v>
      </c>
      <c r="I15" s="77"/>
      <c r="J15" s="104" t="s">
        <v>4</v>
      </c>
      <c r="K15" s="6" t="s">
        <v>4</v>
      </c>
      <c r="L15" s="173"/>
      <c r="M15" s="160">
        <v>7</v>
      </c>
      <c r="N15" s="199">
        <v>7</v>
      </c>
      <c r="O15" s="126"/>
    </row>
    <row r="16" spans="1:16">
      <c r="A16" s="35" t="s">
        <v>41</v>
      </c>
      <c r="B16" s="50" t="s">
        <v>4</v>
      </c>
      <c r="C16" s="198">
        <v>666</v>
      </c>
      <c r="D16" s="102" t="s">
        <v>4</v>
      </c>
      <c r="E16" s="102" t="s">
        <v>4</v>
      </c>
      <c r="F16" s="130">
        <v>1328</v>
      </c>
      <c r="G16" s="77">
        <f t="shared" si="0"/>
        <v>1984</v>
      </c>
      <c r="H16" s="78">
        <f t="shared" si="0"/>
        <v>2037</v>
      </c>
      <c r="I16" s="77"/>
      <c r="J16" s="104" t="s">
        <v>4</v>
      </c>
      <c r="K16" s="6" t="s">
        <v>4</v>
      </c>
      <c r="L16" s="173"/>
      <c r="M16" s="160">
        <v>1984</v>
      </c>
      <c r="N16" s="199">
        <v>2037</v>
      </c>
      <c r="O16" s="126"/>
    </row>
    <row r="17" spans="1:15" ht="13.8" thickBot="1">
      <c r="A17" s="32" t="s">
        <v>40</v>
      </c>
      <c r="B17" s="51" t="s">
        <v>39</v>
      </c>
      <c r="C17" s="200">
        <v>5732</v>
      </c>
      <c r="D17" s="103" t="s">
        <v>4</v>
      </c>
      <c r="E17" s="103" t="s">
        <v>4</v>
      </c>
      <c r="F17" s="145">
        <v>9363</v>
      </c>
      <c r="G17" s="77">
        <f t="shared" si="0"/>
        <v>5526</v>
      </c>
      <c r="H17" s="78">
        <f t="shared" si="0"/>
        <v>4120</v>
      </c>
      <c r="I17" s="80"/>
      <c r="J17" s="109" t="s">
        <v>4</v>
      </c>
      <c r="K17" s="7" t="s">
        <v>4</v>
      </c>
      <c r="L17" s="173"/>
      <c r="M17" s="161">
        <v>5526</v>
      </c>
      <c r="N17" s="201">
        <v>4120</v>
      </c>
      <c r="O17" s="127"/>
    </row>
    <row r="18" spans="1:15" ht="13.8" thickBot="1">
      <c r="A18" s="36" t="s">
        <v>38</v>
      </c>
      <c r="B18" s="25"/>
      <c r="C18" s="52">
        <f>C13-C14+C15+C16+C17</f>
        <v>6915</v>
      </c>
      <c r="D18" s="52" t="s">
        <v>4</v>
      </c>
      <c r="E18" s="52" t="s">
        <v>4</v>
      </c>
      <c r="F18" s="21">
        <f>F13-F14+F15+F16+F17</f>
        <v>11223</v>
      </c>
      <c r="G18" s="21">
        <f t="shared" ref="G18:I18" si="1">G13-G14+G15+G16+G17</f>
        <v>8025</v>
      </c>
      <c r="H18" s="21">
        <f t="shared" si="1"/>
        <v>6666</v>
      </c>
      <c r="I18" s="21">
        <f t="shared" si="1"/>
        <v>0</v>
      </c>
      <c r="J18" s="61" t="s">
        <v>4</v>
      </c>
      <c r="K18" s="8" t="s">
        <v>4</v>
      </c>
      <c r="L18" s="173"/>
      <c r="M18" s="134">
        <f>M13-M14+M15+M16+M17</f>
        <v>8025</v>
      </c>
      <c r="N18" s="134">
        <f t="shared" ref="N18:O18" si="2">N13-N14+N15+N16+N17</f>
        <v>6666</v>
      </c>
      <c r="O18" s="134">
        <f t="shared" si="2"/>
        <v>0</v>
      </c>
    </row>
    <row r="19" spans="1:15">
      <c r="A19" s="32" t="s">
        <v>66</v>
      </c>
      <c r="B19" s="53" t="s">
        <v>67</v>
      </c>
      <c r="C19" s="202">
        <v>518</v>
      </c>
      <c r="D19" s="101" t="s">
        <v>4</v>
      </c>
      <c r="E19" s="101" t="s">
        <v>4</v>
      </c>
      <c r="F19" s="145">
        <v>512</v>
      </c>
      <c r="G19" s="77">
        <f t="shared" si="0"/>
        <v>507</v>
      </c>
      <c r="H19" s="78">
        <f t="shared" si="0"/>
        <v>502</v>
      </c>
      <c r="I19" s="81"/>
      <c r="J19" s="109" t="s">
        <v>4</v>
      </c>
      <c r="K19" s="7" t="s">
        <v>4</v>
      </c>
      <c r="L19" s="173"/>
      <c r="M19" s="162">
        <v>507</v>
      </c>
      <c r="N19" s="201">
        <v>502</v>
      </c>
      <c r="O19" s="127"/>
    </row>
    <row r="20" spans="1:15">
      <c r="A20" s="35" t="s">
        <v>37</v>
      </c>
      <c r="B20" s="50" t="s">
        <v>36</v>
      </c>
      <c r="C20" s="203">
        <v>2732</v>
      </c>
      <c r="D20" s="102" t="s">
        <v>4</v>
      </c>
      <c r="E20" s="102" t="s">
        <v>4</v>
      </c>
      <c r="F20" s="130">
        <v>1220</v>
      </c>
      <c r="G20" s="77">
        <f t="shared" si="0"/>
        <v>1055</v>
      </c>
      <c r="H20" s="78">
        <f t="shared" si="0"/>
        <v>842</v>
      </c>
      <c r="I20" s="77"/>
      <c r="J20" s="104" t="s">
        <v>4</v>
      </c>
      <c r="K20" s="6" t="s">
        <v>4</v>
      </c>
      <c r="L20" s="173"/>
      <c r="M20" s="160">
        <v>1055</v>
      </c>
      <c r="N20" s="199">
        <v>842</v>
      </c>
      <c r="O20" s="126"/>
    </row>
    <row r="21" spans="1:15">
      <c r="A21" s="35" t="s">
        <v>35</v>
      </c>
      <c r="B21" s="50" t="s">
        <v>4</v>
      </c>
      <c r="C21" s="203">
        <v>533</v>
      </c>
      <c r="D21" s="102" t="s">
        <v>4</v>
      </c>
      <c r="E21" s="102" t="s">
        <v>4</v>
      </c>
      <c r="F21" s="130">
        <v>2039</v>
      </c>
      <c r="G21" s="77">
        <f t="shared" si="0"/>
        <v>2039</v>
      </c>
      <c r="H21" s="78">
        <f t="shared" si="0"/>
        <v>2039</v>
      </c>
      <c r="I21" s="77"/>
      <c r="J21" s="104" t="s">
        <v>4</v>
      </c>
      <c r="K21" s="6" t="s">
        <v>4</v>
      </c>
      <c r="L21" s="173"/>
      <c r="M21" s="160">
        <v>2039</v>
      </c>
      <c r="N21" s="199">
        <v>2039</v>
      </c>
      <c r="O21" s="126"/>
    </row>
    <row r="22" spans="1:15">
      <c r="A22" s="35" t="s">
        <v>34</v>
      </c>
      <c r="B22" s="50" t="s">
        <v>4</v>
      </c>
      <c r="C22" s="203">
        <v>3128</v>
      </c>
      <c r="D22" s="102" t="s">
        <v>4</v>
      </c>
      <c r="E22" s="102" t="s">
        <v>4</v>
      </c>
      <c r="F22" s="130">
        <v>7298</v>
      </c>
      <c r="G22" s="77">
        <f t="shared" si="0"/>
        <v>4093</v>
      </c>
      <c r="H22" s="78">
        <f t="shared" si="0"/>
        <v>3100</v>
      </c>
      <c r="I22" s="77"/>
      <c r="J22" s="104" t="s">
        <v>4</v>
      </c>
      <c r="K22" s="6" t="s">
        <v>4</v>
      </c>
      <c r="L22" s="173"/>
      <c r="M22" s="160">
        <v>4093</v>
      </c>
      <c r="N22" s="199">
        <v>3100</v>
      </c>
      <c r="O22" s="126"/>
    </row>
    <row r="23" spans="1:15" ht="13.8" thickBot="1">
      <c r="A23" s="33" t="s">
        <v>33</v>
      </c>
      <c r="B23" s="54" t="s">
        <v>4</v>
      </c>
      <c r="C23" s="203"/>
      <c r="D23" s="103" t="s">
        <v>4</v>
      </c>
      <c r="E23" s="103" t="s">
        <v>4</v>
      </c>
      <c r="F23" s="133"/>
      <c r="G23" s="80">
        <f t="shared" si="0"/>
        <v>0</v>
      </c>
      <c r="H23" s="79">
        <f t="shared" si="0"/>
        <v>0</v>
      </c>
      <c r="I23" s="80"/>
      <c r="J23" s="110" t="s">
        <v>4</v>
      </c>
      <c r="K23" s="5" t="s">
        <v>4</v>
      </c>
      <c r="L23" s="173"/>
      <c r="M23" s="140"/>
      <c r="N23" s="204"/>
      <c r="O23" s="128"/>
    </row>
    <row r="24" spans="1:15">
      <c r="A24" s="37" t="s">
        <v>32</v>
      </c>
      <c r="B24" s="55" t="s">
        <v>4</v>
      </c>
      <c r="C24" s="205">
        <v>28050</v>
      </c>
      <c r="D24" s="118">
        <v>27885</v>
      </c>
      <c r="E24" s="89">
        <v>31888</v>
      </c>
      <c r="F24" s="118">
        <v>6144</v>
      </c>
      <c r="G24" s="167">
        <f>M24-F24</f>
        <v>8400</v>
      </c>
      <c r="H24" s="149">
        <f>N24-M24</f>
        <v>6757</v>
      </c>
      <c r="I24" s="302"/>
      <c r="J24" s="67">
        <f t="shared" ref="J24:J47" si="3">SUM(F24:I24)</f>
        <v>21301</v>
      </c>
      <c r="K24" s="112">
        <f>IF(E24=0,"x",(J24/E24*100))</f>
        <v>66.799422980431515</v>
      </c>
      <c r="L24" s="173"/>
      <c r="M24" s="159">
        <v>14544</v>
      </c>
      <c r="N24" s="207">
        <v>21301</v>
      </c>
      <c r="O24" s="129"/>
    </row>
    <row r="25" spans="1:15">
      <c r="A25" s="35" t="s">
        <v>31</v>
      </c>
      <c r="B25" s="56" t="s">
        <v>4</v>
      </c>
      <c r="C25" s="198"/>
      <c r="D25" s="119"/>
      <c r="E25" s="90">
        <v>0</v>
      </c>
      <c r="F25" s="119">
        <v>0</v>
      </c>
      <c r="G25" s="168">
        <f t="shared" ref="G25:G42" si="4">M25-F25</f>
        <v>0</v>
      </c>
      <c r="H25" s="150">
        <f t="shared" ref="H25:H42" si="5">N25-M25</f>
        <v>0</v>
      </c>
      <c r="I25" s="77"/>
      <c r="J25" s="104">
        <f t="shared" si="3"/>
        <v>0</v>
      </c>
      <c r="K25" s="113" t="str">
        <f>IF(E25=0,"x",(J25/E25)*100)</f>
        <v>x</v>
      </c>
      <c r="L25" s="173"/>
      <c r="M25" s="160"/>
      <c r="N25" s="199"/>
      <c r="O25" s="130"/>
    </row>
    <row r="26" spans="1:15" ht="13.8" thickBot="1">
      <c r="A26" s="33" t="s">
        <v>30</v>
      </c>
      <c r="B26" s="57">
        <v>672</v>
      </c>
      <c r="C26" s="209">
        <v>953</v>
      </c>
      <c r="D26" s="120">
        <v>873</v>
      </c>
      <c r="E26" s="91">
        <v>873</v>
      </c>
      <c r="F26" s="146">
        <v>218</v>
      </c>
      <c r="G26" s="169">
        <f t="shared" si="4"/>
        <v>218</v>
      </c>
      <c r="H26" s="151">
        <f t="shared" si="5"/>
        <v>218</v>
      </c>
      <c r="I26" s="303"/>
      <c r="J26" s="105">
        <f t="shared" si="3"/>
        <v>654</v>
      </c>
      <c r="K26" s="114">
        <f t="shared" ref="K26" si="6">IF(E26=0,"x",(J26/E26*100))</f>
        <v>74.914089347079042</v>
      </c>
      <c r="L26" s="173"/>
      <c r="M26" s="161">
        <v>436</v>
      </c>
      <c r="N26" s="212">
        <v>654</v>
      </c>
      <c r="O26" s="131"/>
    </row>
    <row r="27" spans="1:15">
      <c r="A27" s="34" t="s">
        <v>6</v>
      </c>
      <c r="B27" s="55">
        <v>501</v>
      </c>
      <c r="C27" s="198">
        <v>295</v>
      </c>
      <c r="D27" s="121">
        <v>350</v>
      </c>
      <c r="E27" s="92">
        <v>804</v>
      </c>
      <c r="F27" s="121">
        <v>131</v>
      </c>
      <c r="G27" s="167">
        <f t="shared" si="4"/>
        <v>227</v>
      </c>
      <c r="H27" s="82">
        <f t="shared" si="5"/>
        <v>83</v>
      </c>
      <c r="I27" s="81"/>
      <c r="J27" s="67">
        <f t="shared" si="3"/>
        <v>441</v>
      </c>
      <c r="K27" s="117">
        <f t="shared" ref="K27:K47" si="7">IF(E27=0,"x",(J27/E27)*100)</f>
        <v>54.850746268656714</v>
      </c>
      <c r="L27" s="173"/>
      <c r="M27" s="162">
        <v>358</v>
      </c>
      <c r="N27" s="214">
        <v>441</v>
      </c>
      <c r="O27" s="132"/>
    </row>
    <row r="28" spans="1:15">
      <c r="A28" s="35" t="s">
        <v>29</v>
      </c>
      <c r="B28" s="56">
        <v>502</v>
      </c>
      <c r="C28" s="198">
        <v>635</v>
      </c>
      <c r="D28" s="122">
        <v>674</v>
      </c>
      <c r="E28" s="93">
        <v>700</v>
      </c>
      <c r="F28" s="122">
        <v>274</v>
      </c>
      <c r="G28" s="168">
        <f t="shared" si="4"/>
        <v>129</v>
      </c>
      <c r="H28" s="78">
        <f t="shared" si="5"/>
        <v>102</v>
      </c>
      <c r="I28" s="77"/>
      <c r="J28" s="104">
        <f t="shared" si="3"/>
        <v>505</v>
      </c>
      <c r="K28" s="113">
        <f t="shared" si="7"/>
        <v>72.142857142857139</v>
      </c>
      <c r="L28" s="173"/>
      <c r="M28" s="160">
        <v>403</v>
      </c>
      <c r="N28" s="199">
        <v>505</v>
      </c>
      <c r="O28" s="130"/>
    </row>
    <row r="29" spans="1:15">
      <c r="A29" s="35" t="s">
        <v>5</v>
      </c>
      <c r="B29" s="56">
        <v>504</v>
      </c>
      <c r="C29" s="198"/>
      <c r="D29" s="122"/>
      <c r="E29" s="93">
        <v>0</v>
      </c>
      <c r="F29" s="122">
        <v>0</v>
      </c>
      <c r="G29" s="168">
        <f t="shared" si="4"/>
        <v>0</v>
      </c>
      <c r="H29" s="78">
        <f t="shared" si="5"/>
        <v>0</v>
      </c>
      <c r="I29" s="77"/>
      <c r="J29" s="104">
        <f t="shared" si="3"/>
        <v>0</v>
      </c>
      <c r="K29" s="113" t="str">
        <f t="shared" si="7"/>
        <v>x</v>
      </c>
      <c r="L29" s="173"/>
      <c r="M29" s="160"/>
      <c r="N29" s="199"/>
      <c r="O29" s="130"/>
    </row>
    <row r="30" spans="1:15">
      <c r="A30" s="35" t="s">
        <v>0</v>
      </c>
      <c r="B30" s="56">
        <v>511</v>
      </c>
      <c r="C30" s="198">
        <v>704</v>
      </c>
      <c r="D30" s="122">
        <v>191</v>
      </c>
      <c r="E30" s="93">
        <v>468</v>
      </c>
      <c r="F30" s="122">
        <v>45</v>
      </c>
      <c r="G30" s="168">
        <f t="shared" si="4"/>
        <v>39</v>
      </c>
      <c r="H30" s="78">
        <f t="shared" si="5"/>
        <v>338</v>
      </c>
      <c r="I30" s="77"/>
      <c r="J30" s="104">
        <f t="shared" si="3"/>
        <v>422</v>
      </c>
      <c r="K30" s="113">
        <f t="shared" si="7"/>
        <v>90.17094017094017</v>
      </c>
      <c r="L30" s="173"/>
      <c r="M30" s="160">
        <v>84</v>
      </c>
      <c r="N30" s="199">
        <v>422</v>
      </c>
      <c r="O30" s="130"/>
    </row>
    <row r="31" spans="1:15">
      <c r="A31" s="35" t="s">
        <v>1</v>
      </c>
      <c r="B31" s="56">
        <v>518</v>
      </c>
      <c r="C31" s="198">
        <v>841</v>
      </c>
      <c r="D31" s="122">
        <v>1065</v>
      </c>
      <c r="E31" s="93">
        <v>962</v>
      </c>
      <c r="F31" s="122">
        <v>245</v>
      </c>
      <c r="G31" s="168">
        <f t="shared" si="4"/>
        <v>419</v>
      </c>
      <c r="H31" s="78">
        <f t="shared" si="5"/>
        <v>158</v>
      </c>
      <c r="I31" s="77"/>
      <c r="J31" s="104">
        <f t="shared" si="3"/>
        <v>822</v>
      </c>
      <c r="K31" s="113">
        <f t="shared" si="7"/>
        <v>85.446985446985451</v>
      </c>
      <c r="L31" s="173"/>
      <c r="M31" s="160">
        <v>664</v>
      </c>
      <c r="N31" s="199">
        <v>822</v>
      </c>
      <c r="O31" s="130"/>
    </row>
    <row r="32" spans="1:15">
      <c r="A32" s="35" t="s">
        <v>28</v>
      </c>
      <c r="B32" s="56">
        <v>521</v>
      </c>
      <c r="C32" s="198">
        <v>20003</v>
      </c>
      <c r="D32" s="122">
        <v>20119</v>
      </c>
      <c r="E32" s="93">
        <v>22045</v>
      </c>
      <c r="F32" s="122">
        <v>4340</v>
      </c>
      <c r="G32" s="168">
        <f t="shared" si="4"/>
        <v>5465</v>
      </c>
      <c r="H32" s="78">
        <f t="shared" si="5"/>
        <v>4679</v>
      </c>
      <c r="I32" s="77"/>
      <c r="J32" s="104">
        <f t="shared" si="3"/>
        <v>14484</v>
      </c>
      <c r="K32" s="113">
        <f t="shared" si="7"/>
        <v>65.701973236561585</v>
      </c>
      <c r="L32" s="173"/>
      <c r="M32" s="160">
        <v>9805</v>
      </c>
      <c r="N32" s="199">
        <v>14484</v>
      </c>
      <c r="O32" s="130"/>
    </row>
    <row r="33" spans="1:15">
      <c r="A33" s="35" t="s">
        <v>27</v>
      </c>
      <c r="B33" s="56" t="s">
        <v>26</v>
      </c>
      <c r="C33" s="198">
        <v>7090</v>
      </c>
      <c r="D33" s="122">
        <v>7195</v>
      </c>
      <c r="E33" s="93">
        <v>7878</v>
      </c>
      <c r="F33" s="122">
        <v>1570</v>
      </c>
      <c r="G33" s="168">
        <f t="shared" si="4"/>
        <v>1901</v>
      </c>
      <c r="H33" s="78">
        <f t="shared" si="5"/>
        <v>1675</v>
      </c>
      <c r="I33" s="77"/>
      <c r="J33" s="104">
        <f t="shared" si="3"/>
        <v>5146</v>
      </c>
      <c r="K33" s="113">
        <f t="shared" si="7"/>
        <v>65.321147499365324</v>
      </c>
      <c r="L33" s="173"/>
      <c r="M33" s="160">
        <v>3471</v>
      </c>
      <c r="N33" s="199">
        <v>5146</v>
      </c>
      <c r="O33" s="130"/>
    </row>
    <row r="34" spans="1:15">
      <c r="A34" s="35" t="s">
        <v>25</v>
      </c>
      <c r="B34" s="56">
        <v>557</v>
      </c>
      <c r="C34" s="198"/>
      <c r="D34" s="122"/>
      <c r="E34" s="93">
        <v>0</v>
      </c>
      <c r="F34" s="122">
        <v>0</v>
      </c>
      <c r="G34" s="168">
        <f t="shared" si="4"/>
        <v>0</v>
      </c>
      <c r="H34" s="78">
        <f t="shared" si="5"/>
        <v>0</v>
      </c>
      <c r="I34" s="77"/>
      <c r="J34" s="104">
        <f t="shared" si="3"/>
        <v>0</v>
      </c>
      <c r="K34" s="113" t="str">
        <f t="shared" si="7"/>
        <v>x</v>
      </c>
      <c r="L34" s="173"/>
      <c r="M34" s="160"/>
      <c r="N34" s="199"/>
      <c r="O34" s="130"/>
    </row>
    <row r="35" spans="1:15">
      <c r="A35" s="35" t="s">
        <v>2</v>
      </c>
      <c r="B35" s="56">
        <v>551</v>
      </c>
      <c r="C35" s="198">
        <v>20</v>
      </c>
      <c r="D35" s="122">
        <v>35</v>
      </c>
      <c r="E35" s="93">
        <v>20</v>
      </c>
      <c r="F35" s="122">
        <v>5</v>
      </c>
      <c r="G35" s="168">
        <f t="shared" si="4"/>
        <v>5</v>
      </c>
      <c r="H35" s="78">
        <f t="shared" si="5"/>
        <v>5</v>
      </c>
      <c r="I35" s="77"/>
      <c r="J35" s="104">
        <f t="shared" si="3"/>
        <v>15</v>
      </c>
      <c r="K35" s="113">
        <f t="shared" si="7"/>
        <v>75</v>
      </c>
      <c r="L35" s="173"/>
      <c r="M35" s="160">
        <v>10</v>
      </c>
      <c r="N35" s="199">
        <v>15</v>
      </c>
      <c r="O35" s="130"/>
    </row>
    <row r="36" spans="1:15" ht="13.8" thickBot="1">
      <c r="A36" s="32" t="s">
        <v>24</v>
      </c>
      <c r="B36" s="58" t="s">
        <v>23</v>
      </c>
      <c r="C36" s="200">
        <v>459</v>
      </c>
      <c r="D36" s="123">
        <v>363</v>
      </c>
      <c r="E36" s="94">
        <v>1556</v>
      </c>
      <c r="F36" s="147">
        <v>77</v>
      </c>
      <c r="G36" s="168">
        <f t="shared" si="4"/>
        <v>812</v>
      </c>
      <c r="H36" s="78">
        <f t="shared" si="5"/>
        <v>314</v>
      </c>
      <c r="I36" s="77"/>
      <c r="J36" s="105">
        <f t="shared" si="3"/>
        <v>1203</v>
      </c>
      <c r="K36" s="114">
        <f t="shared" si="7"/>
        <v>77.313624678663246</v>
      </c>
      <c r="L36" s="173"/>
      <c r="M36" s="140">
        <v>889</v>
      </c>
      <c r="N36" s="204">
        <v>1203</v>
      </c>
      <c r="O36" s="133"/>
    </row>
    <row r="37" spans="1:15" ht="13.8" thickBot="1">
      <c r="A37" s="36" t="s">
        <v>22</v>
      </c>
      <c r="B37" s="60"/>
      <c r="C37" s="52">
        <f t="shared" ref="C37:I37" si="8">SUM(C27:C36)</f>
        <v>30047</v>
      </c>
      <c r="D37" s="52">
        <f t="shared" si="8"/>
        <v>29992</v>
      </c>
      <c r="E37" s="61">
        <f t="shared" si="8"/>
        <v>34433</v>
      </c>
      <c r="F37" s="52">
        <f t="shared" si="8"/>
        <v>6687</v>
      </c>
      <c r="G37" s="52">
        <f t="shared" si="8"/>
        <v>8997</v>
      </c>
      <c r="H37" s="52">
        <f t="shared" si="8"/>
        <v>7354</v>
      </c>
      <c r="I37" s="52">
        <f t="shared" si="8"/>
        <v>0</v>
      </c>
      <c r="J37" s="61">
        <f t="shared" si="3"/>
        <v>23038</v>
      </c>
      <c r="K37" s="115">
        <f t="shared" si="7"/>
        <v>66.906746435105859</v>
      </c>
      <c r="L37" s="173"/>
      <c r="M37" s="21">
        <f>SUM(M27:M36)</f>
        <v>15684</v>
      </c>
      <c r="N37" s="23">
        <f>SUM(N27:N36)</f>
        <v>23038</v>
      </c>
      <c r="O37" s="21">
        <f>SUM(O27:O36)</f>
        <v>0</v>
      </c>
    </row>
    <row r="38" spans="1:15">
      <c r="A38" s="34" t="s">
        <v>21</v>
      </c>
      <c r="B38" s="55">
        <v>601</v>
      </c>
      <c r="C38" s="218"/>
      <c r="D38" s="121"/>
      <c r="E38" s="92"/>
      <c r="F38" s="148">
        <v>0</v>
      </c>
      <c r="G38" s="168">
        <f t="shared" si="4"/>
        <v>0</v>
      </c>
      <c r="H38" s="78">
        <f t="shared" si="5"/>
        <v>0</v>
      </c>
      <c r="I38" s="77"/>
      <c r="J38" s="67">
        <f t="shared" si="3"/>
        <v>0</v>
      </c>
      <c r="K38" s="112" t="str">
        <f t="shared" si="7"/>
        <v>x</v>
      </c>
      <c r="L38" s="173"/>
      <c r="M38" s="162"/>
      <c r="N38" s="214"/>
      <c r="O38" s="132"/>
    </row>
    <row r="39" spans="1:15">
      <c r="A39" s="35" t="s">
        <v>20</v>
      </c>
      <c r="B39" s="56">
        <v>602</v>
      </c>
      <c r="C39" s="198">
        <v>1974</v>
      </c>
      <c r="D39" s="122">
        <v>2000</v>
      </c>
      <c r="E39" s="93">
        <v>2012</v>
      </c>
      <c r="F39" s="122">
        <v>604</v>
      </c>
      <c r="G39" s="168">
        <f t="shared" si="4"/>
        <v>601</v>
      </c>
      <c r="H39" s="78">
        <f t="shared" si="5"/>
        <v>221</v>
      </c>
      <c r="I39" s="77"/>
      <c r="J39" s="104">
        <f t="shared" si="3"/>
        <v>1426</v>
      </c>
      <c r="K39" s="113">
        <f t="shared" si="7"/>
        <v>70.874751491053672</v>
      </c>
      <c r="L39" s="173"/>
      <c r="M39" s="160">
        <v>1205</v>
      </c>
      <c r="N39" s="199">
        <v>1426</v>
      </c>
      <c r="O39" s="130"/>
    </row>
    <row r="40" spans="1:15">
      <c r="A40" s="35" t="s">
        <v>19</v>
      </c>
      <c r="B40" s="56">
        <v>604</v>
      </c>
      <c r="C40" s="198"/>
      <c r="D40" s="122"/>
      <c r="E40" s="93">
        <v>0</v>
      </c>
      <c r="F40" s="122">
        <v>0</v>
      </c>
      <c r="G40" s="168">
        <f t="shared" si="4"/>
        <v>0</v>
      </c>
      <c r="H40" s="78">
        <f t="shared" si="5"/>
        <v>0</v>
      </c>
      <c r="I40" s="77"/>
      <c r="J40" s="104">
        <f t="shared" si="3"/>
        <v>0</v>
      </c>
      <c r="K40" s="113" t="str">
        <f t="shared" si="7"/>
        <v>x</v>
      </c>
      <c r="L40" s="173"/>
      <c r="M40" s="160"/>
      <c r="N40" s="199"/>
      <c r="O40" s="130"/>
    </row>
    <row r="41" spans="1:15">
      <c r="A41" s="35" t="s">
        <v>18</v>
      </c>
      <c r="B41" s="56" t="s">
        <v>17</v>
      </c>
      <c r="C41" s="198">
        <v>28050</v>
      </c>
      <c r="D41" s="122">
        <v>27885</v>
      </c>
      <c r="E41" s="93">
        <v>31888</v>
      </c>
      <c r="F41" s="122">
        <v>6144</v>
      </c>
      <c r="G41" s="168">
        <f t="shared" si="4"/>
        <v>8400</v>
      </c>
      <c r="H41" s="78">
        <f t="shared" si="5"/>
        <v>6757</v>
      </c>
      <c r="I41" s="77"/>
      <c r="J41" s="104">
        <f t="shared" si="3"/>
        <v>21301</v>
      </c>
      <c r="K41" s="113">
        <f t="shared" si="7"/>
        <v>66.799422980431515</v>
      </c>
      <c r="L41" s="173"/>
      <c r="M41" s="160">
        <v>14544</v>
      </c>
      <c r="N41" s="199">
        <v>21301</v>
      </c>
      <c r="O41" s="130"/>
    </row>
    <row r="42" spans="1:15" ht="13.8" thickBot="1">
      <c r="A42" s="32" t="s">
        <v>7</v>
      </c>
      <c r="B42" s="58" t="s">
        <v>16</v>
      </c>
      <c r="C42" s="200">
        <v>105</v>
      </c>
      <c r="D42" s="123">
        <v>107</v>
      </c>
      <c r="E42" s="94">
        <v>533</v>
      </c>
      <c r="F42" s="147">
        <v>11</v>
      </c>
      <c r="G42" s="169">
        <f t="shared" si="4"/>
        <v>253</v>
      </c>
      <c r="H42" s="83">
        <f t="shared" si="5"/>
        <v>231</v>
      </c>
      <c r="I42" s="77"/>
      <c r="J42" s="105">
        <f t="shared" si="3"/>
        <v>495</v>
      </c>
      <c r="K42" s="114">
        <f t="shared" si="7"/>
        <v>92.870544090056285</v>
      </c>
      <c r="L42" s="173"/>
      <c r="M42" s="140">
        <v>264</v>
      </c>
      <c r="N42" s="204">
        <v>495</v>
      </c>
      <c r="O42" s="133"/>
    </row>
    <row r="43" spans="1:15" ht="13.8" thickBot="1">
      <c r="A43" s="36" t="s">
        <v>15</v>
      </c>
      <c r="B43" s="60" t="s">
        <v>4</v>
      </c>
      <c r="C43" s="52">
        <f t="shared" ref="C43:I43" si="9">SUM(C38:C42)</f>
        <v>30129</v>
      </c>
      <c r="D43" s="52">
        <f t="shared" si="9"/>
        <v>29992</v>
      </c>
      <c r="E43" s="61">
        <f t="shared" si="9"/>
        <v>34433</v>
      </c>
      <c r="F43" s="8">
        <f t="shared" si="9"/>
        <v>6759</v>
      </c>
      <c r="G43" s="229">
        <f t="shared" si="9"/>
        <v>9254</v>
      </c>
      <c r="H43" s="222">
        <f t="shared" si="9"/>
        <v>7209</v>
      </c>
      <c r="I43" s="84">
        <f t="shared" si="9"/>
        <v>0</v>
      </c>
      <c r="J43" s="61">
        <f t="shared" si="3"/>
        <v>23222</v>
      </c>
      <c r="K43" s="117">
        <f t="shared" si="7"/>
        <v>67.441117532599534</v>
      </c>
      <c r="L43" s="173"/>
      <c r="M43" s="21">
        <f>SUM(M38:M42)</f>
        <v>16013</v>
      </c>
      <c r="N43" s="23">
        <f>SUM(N38:N42)</f>
        <v>23222</v>
      </c>
      <c r="O43" s="21">
        <f>SUM(O38:O42)</f>
        <v>0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106"/>
      <c r="K44" s="116"/>
      <c r="L44" s="173"/>
      <c r="M44" s="65"/>
      <c r="N44" s="141"/>
      <c r="O44" s="141"/>
    </row>
    <row r="45" spans="1:15" ht="13.8" thickBot="1">
      <c r="A45" s="66" t="s">
        <v>14</v>
      </c>
      <c r="B45" s="60" t="s">
        <v>4</v>
      </c>
      <c r="C45" s="8">
        <f t="shared" ref="C45:I45" si="10">C43-C41</f>
        <v>2079</v>
      </c>
      <c r="D45" s="61">
        <f t="shared" si="10"/>
        <v>2107</v>
      </c>
      <c r="E45" s="61">
        <f t="shared" si="10"/>
        <v>2545</v>
      </c>
      <c r="F45" s="8">
        <f t="shared" si="10"/>
        <v>615</v>
      </c>
      <c r="G45" s="62">
        <f t="shared" si="10"/>
        <v>854</v>
      </c>
      <c r="H45" s="8">
        <f t="shared" si="10"/>
        <v>452</v>
      </c>
      <c r="I45" s="62">
        <f t="shared" si="10"/>
        <v>0</v>
      </c>
      <c r="J45" s="67">
        <f t="shared" si="3"/>
        <v>1921</v>
      </c>
      <c r="K45" s="112">
        <f t="shared" si="7"/>
        <v>75.481335952848724</v>
      </c>
      <c r="L45" s="173"/>
      <c r="M45" s="8">
        <f>M43-M41</f>
        <v>1469</v>
      </c>
      <c r="N45" s="142">
        <f>N43-N41</f>
        <v>1921</v>
      </c>
      <c r="O45" s="8">
        <f>O43-O41</f>
        <v>0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82</v>
      </c>
      <c r="D46" s="61">
        <f t="shared" si="11"/>
        <v>0</v>
      </c>
      <c r="E46" s="61">
        <f t="shared" si="11"/>
        <v>0</v>
      </c>
      <c r="F46" s="8">
        <f t="shared" si="11"/>
        <v>72</v>
      </c>
      <c r="G46" s="62">
        <f t="shared" si="11"/>
        <v>257</v>
      </c>
      <c r="H46" s="304">
        <f t="shared" si="11"/>
        <v>-145</v>
      </c>
      <c r="I46" s="62">
        <f t="shared" si="11"/>
        <v>0</v>
      </c>
      <c r="J46" s="67">
        <f t="shared" si="3"/>
        <v>184</v>
      </c>
      <c r="K46" s="112" t="str">
        <f t="shared" si="7"/>
        <v>x</v>
      </c>
      <c r="L46" s="173"/>
      <c r="M46" s="8">
        <f>M43-M37</f>
        <v>329</v>
      </c>
      <c r="N46" s="142">
        <f>N43-N37</f>
        <v>184</v>
      </c>
      <c r="O46" s="8">
        <f>O43-O37</f>
        <v>0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-27968</v>
      </c>
      <c r="D47" s="61">
        <f t="shared" si="12"/>
        <v>-27885</v>
      </c>
      <c r="E47" s="61">
        <f t="shared" si="12"/>
        <v>-31888</v>
      </c>
      <c r="F47" s="8">
        <f t="shared" si="12"/>
        <v>-6072</v>
      </c>
      <c r="G47" s="62">
        <f t="shared" si="12"/>
        <v>-8143</v>
      </c>
      <c r="H47" s="8">
        <f t="shared" si="12"/>
        <v>-6902</v>
      </c>
      <c r="I47" s="62">
        <f t="shared" si="12"/>
        <v>0</v>
      </c>
      <c r="J47" s="61">
        <f t="shared" si="3"/>
        <v>-21117</v>
      </c>
      <c r="K47" s="112">
        <f t="shared" si="7"/>
        <v>66.222403411941798</v>
      </c>
      <c r="L47" s="173"/>
      <c r="M47" s="8">
        <f>M46-M41</f>
        <v>-14215</v>
      </c>
      <c r="N47" s="142">
        <f>N46-N41</f>
        <v>-21117</v>
      </c>
      <c r="O47" s="8">
        <f>O46-O41</f>
        <v>0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104</v>
      </c>
    </row>
    <row r="58" spans="1:10">
      <c r="A58" s="26" t="s">
        <v>139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CFA54-26DD-43A5-A9FB-8204C65360FC}">
  <dimension ref="A1:P58"/>
  <sheetViews>
    <sheetView workbookViewId="0">
      <selection activeCell="Q1" sqref="Q1"/>
    </sheetView>
  </sheetViews>
  <sheetFormatPr defaultColWidth="8.77734375" defaultRowHeight="13.2"/>
  <cols>
    <col min="1" max="1" width="37.77734375" style="26" customWidth="1"/>
    <col min="2" max="2" width="7.2187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77734375" style="2" customWidth="1"/>
    <col min="8" max="10" width="9.21875" style="2" customWidth="1"/>
    <col min="11" max="11" width="12" style="1" customWidth="1"/>
    <col min="12" max="12" width="8.77734375" style="1"/>
    <col min="13" max="13" width="11.77734375" style="1" customWidth="1"/>
    <col min="14" max="14" width="12.5546875" style="1" customWidth="1"/>
    <col min="15" max="15" width="11.77734375" style="1" customWidth="1"/>
    <col min="16" max="16" width="12" style="1" customWidth="1"/>
    <col min="17" max="16384" width="8.77734375" style="1"/>
  </cols>
  <sheetData>
    <row r="1" spans="1:16" ht="23.4">
      <c r="A1" s="465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470" t="s">
        <v>78</v>
      </c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2"/>
    </row>
    <row r="8" spans="1:16" ht="13.8" thickBot="1">
      <c r="A8" s="29" t="s">
        <v>59</v>
      </c>
      <c r="F8" s="14"/>
      <c r="G8" s="14"/>
    </row>
    <row r="9" spans="1:16" ht="13.8" thickBot="1">
      <c r="A9" s="153" t="s">
        <v>52</v>
      </c>
      <c r="B9" s="154" t="s">
        <v>77</v>
      </c>
      <c r="C9" s="70" t="s">
        <v>3</v>
      </c>
      <c r="D9" s="97" t="s">
        <v>58</v>
      </c>
      <c r="E9" s="98" t="s">
        <v>57</v>
      </c>
      <c r="F9" s="467" t="s">
        <v>56</v>
      </c>
      <c r="G9" s="473"/>
      <c r="H9" s="473"/>
      <c r="I9" s="474"/>
      <c r="J9" s="13" t="s">
        <v>69</v>
      </c>
      <c r="K9" s="12" t="s">
        <v>55</v>
      </c>
      <c r="M9" s="154" t="s">
        <v>53</v>
      </c>
      <c r="N9" s="154" t="s">
        <v>54</v>
      </c>
      <c r="O9" s="154" t="s">
        <v>53</v>
      </c>
    </row>
    <row r="10" spans="1:16" ht="13.8" thickBot="1">
      <c r="A10" s="31"/>
      <c r="B10" s="155"/>
      <c r="C10" s="71" t="s">
        <v>68</v>
      </c>
      <c r="D10" s="99">
        <v>2025</v>
      </c>
      <c r="E10" s="100">
        <v>2025</v>
      </c>
      <c r="F10" s="11" t="s">
        <v>51</v>
      </c>
      <c r="G10" s="182" t="s">
        <v>50</v>
      </c>
      <c r="H10" s="182" t="s">
        <v>49</v>
      </c>
      <c r="I10" s="183" t="s">
        <v>48</v>
      </c>
      <c r="J10" s="10" t="s">
        <v>8</v>
      </c>
      <c r="K10" s="9" t="s">
        <v>47</v>
      </c>
      <c r="M10" s="184" t="s">
        <v>64</v>
      </c>
      <c r="N10" s="155" t="s">
        <v>65</v>
      </c>
      <c r="O10" s="155" t="s">
        <v>46</v>
      </c>
    </row>
    <row r="11" spans="1:16">
      <c r="A11" s="32" t="s">
        <v>45</v>
      </c>
      <c r="B11" s="185"/>
      <c r="C11" s="186">
        <v>24</v>
      </c>
      <c r="D11" s="101">
        <v>24</v>
      </c>
      <c r="E11" s="95">
        <v>24</v>
      </c>
      <c r="F11" s="143">
        <v>24</v>
      </c>
      <c r="G11" s="187">
        <f t="shared" ref="G11:H23" si="0">M11</f>
        <v>24</v>
      </c>
      <c r="H11" s="188">
        <f t="shared" si="0"/>
        <v>24</v>
      </c>
      <c r="I11" s="189"/>
      <c r="J11" s="107" t="s">
        <v>4</v>
      </c>
      <c r="K11" s="111" t="s">
        <v>4</v>
      </c>
      <c r="L11" s="173"/>
      <c r="M11" s="190">
        <v>24</v>
      </c>
      <c r="N11" s="191">
        <v>24</v>
      </c>
      <c r="O11" s="85"/>
    </row>
    <row r="12" spans="1:16" ht="13.8" thickBot="1">
      <c r="A12" s="33" t="s">
        <v>44</v>
      </c>
      <c r="B12" s="192"/>
      <c r="C12" s="193">
        <v>22.6</v>
      </c>
      <c r="D12" s="156">
        <v>23.9</v>
      </c>
      <c r="E12" s="96">
        <v>23.9</v>
      </c>
      <c r="F12" s="144">
        <v>23.9</v>
      </c>
      <c r="G12" s="194">
        <f t="shared" si="0"/>
        <v>23.9</v>
      </c>
      <c r="H12" s="195">
        <f t="shared" si="0"/>
        <v>23.9</v>
      </c>
      <c r="I12" s="194"/>
      <c r="J12" s="108"/>
      <c r="K12" s="59" t="s">
        <v>4</v>
      </c>
      <c r="L12" s="173"/>
      <c r="M12" s="196">
        <v>23.9</v>
      </c>
      <c r="N12" s="197">
        <v>23.9</v>
      </c>
      <c r="O12" s="152"/>
    </row>
    <row r="13" spans="1:16">
      <c r="A13" s="34" t="s">
        <v>62</v>
      </c>
      <c r="B13" s="50"/>
      <c r="C13" s="198">
        <v>10302</v>
      </c>
      <c r="D13" s="101" t="s">
        <v>4</v>
      </c>
      <c r="E13" s="101" t="s">
        <v>4</v>
      </c>
      <c r="F13" s="132">
        <v>10386</v>
      </c>
      <c r="G13" s="77">
        <f t="shared" si="0"/>
        <v>10739</v>
      </c>
      <c r="H13" s="78">
        <f t="shared" si="0"/>
        <v>11657</v>
      </c>
      <c r="I13" s="77"/>
      <c r="J13" s="104" t="s">
        <v>4</v>
      </c>
      <c r="K13" s="6" t="s">
        <v>4</v>
      </c>
      <c r="L13" s="173"/>
      <c r="M13" s="159">
        <v>10739</v>
      </c>
      <c r="N13" s="199">
        <v>11657</v>
      </c>
      <c r="O13" s="126"/>
    </row>
    <row r="14" spans="1:16">
      <c r="A14" s="35" t="s">
        <v>63</v>
      </c>
      <c r="B14" s="50"/>
      <c r="C14" s="198">
        <v>9909</v>
      </c>
      <c r="D14" s="102" t="s">
        <v>4</v>
      </c>
      <c r="E14" s="102" t="s">
        <v>4</v>
      </c>
      <c r="F14" s="130">
        <v>9929</v>
      </c>
      <c r="G14" s="77">
        <f t="shared" si="0"/>
        <v>10277</v>
      </c>
      <c r="H14" s="78">
        <f t="shared" si="0"/>
        <v>10810</v>
      </c>
      <c r="I14" s="77"/>
      <c r="J14" s="104" t="s">
        <v>4</v>
      </c>
      <c r="K14" s="6" t="s">
        <v>4</v>
      </c>
      <c r="L14" s="173"/>
      <c r="M14" s="160">
        <v>10277</v>
      </c>
      <c r="N14" s="199">
        <v>10810</v>
      </c>
      <c r="O14" s="126"/>
    </row>
    <row r="15" spans="1:16">
      <c r="A15" s="35" t="s">
        <v>43</v>
      </c>
      <c r="B15" s="50" t="s">
        <v>42</v>
      </c>
      <c r="C15" s="198">
        <v>53</v>
      </c>
      <c r="D15" s="102" t="s">
        <v>4</v>
      </c>
      <c r="E15" s="102" t="s">
        <v>4</v>
      </c>
      <c r="F15" s="130">
        <v>53</v>
      </c>
      <c r="G15" s="77">
        <f t="shared" si="0"/>
        <v>61</v>
      </c>
      <c r="H15" s="78">
        <f t="shared" si="0"/>
        <v>61</v>
      </c>
      <c r="I15" s="77"/>
      <c r="J15" s="104" t="s">
        <v>4</v>
      </c>
      <c r="K15" s="6" t="s">
        <v>4</v>
      </c>
      <c r="L15" s="173"/>
      <c r="M15" s="160">
        <v>61</v>
      </c>
      <c r="N15" s="199">
        <v>61</v>
      </c>
      <c r="O15" s="126"/>
    </row>
    <row r="16" spans="1:16">
      <c r="A16" s="35" t="s">
        <v>41</v>
      </c>
      <c r="B16" s="50" t="s">
        <v>4</v>
      </c>
      <c r="C16" s="198">
        <v>881</v>
      </c>
      <c r="D16" s="102" t="s">
        <v>4</v>
      </c>
      <c r="E16" s="102" t="s">
        <v>4</v>
      </c>
      <c r="F16" s="130">
        <v>12269</v>
      </c>
      <c r="G16" s="77">
        <f t="shared" si="0"/>
        <v>8174</v>
      </c>
      <c r="H16" s="78">
        <f t="shared" si="0"/>
        <v>4134</v>
      </c>
      <c r="I16" s="77"/>
      <c r="J16" s="104" t="s">
        <v>4</v>
      </c>
      <c r="K16" s="6" t="s">
        <v>4</v>
      </c>
      <c r="L16" s="173"/>
      <c r="M16" s="160">
        <v>8174</v>
      </c>
      <c r="N16" s="199">
        <v>4134</v>
      </c>
      <c r="O16" s="126"/>
    </row>
    <row r="17" spans="1:15" ht="13.8" thickBot="1">
      <c r="A17" s="32" t="s">
        <v>40</v>
      </c>
      <c r="B17" s="51" t="s">
        <v>39</v>
      </c>
      <c r="C17" s="200">
        <v>3150</v>
      </c>
      <c r="D17" s="103" t="s">
        <v>4</v>
      </c>
      <c r="E17" s="103" t="s">
        <v>4</v>
      </c>
      <c r="F17" s="145">
        <v>3518</v>
      </c>
      <c r="G17" s="77">
        <f t="shared" si="0"/>
        <v>3473</v>
      </c>
      <c r="H17" s="78">
        <f t="shared" si="0"/>
        <v>2792</v>
      </c>
      <c r="I17" s="80"/>
      <c r="J17" s="109" t="s">
        <v>4</v>
      </c>
      <c r="K17" s="7" t="s">
        <v>4</v>
      </c>
      <c r="L17" s="173"/>
      <c r="M17" s="161">
        <v>3473</v>
      </c>
      <c r="N17" s="201">
        <v>2792</v>
      </c>
      <c r="O17" s="127"/>
    </row>
    <row r="18" spans="1:15" ht="13.8" thickBot="1">
      <c r="A18" s="36" t="s">
        <v>38</v>
      </c>
      <c r="B18" s="25"/>
      <c r="C18" s="52">
        <f>C13-C14+C15+C16+C17</f>
        <v>4477</v>
      </c>
      <c r="D18" s="52" t="s">
        <v>4</v>
      </c>
      <c r="E18" s="52" t="s">
        <v>4</v>
      </c>
      <c r="F18" s="21">
        <f>F13-F14+F15+F16+F17</f>
        <v>16297</v>
      </c>
      <c r="G18" s="21">
        <f>G13-G14+G15+G16+G17</f>
        <v>12170</v>
      </c>
      <c r="H18" s="21">
        <f t="shared" ref="H18:I18" si="1">H13-H14+H15+H16+H17</f>
        <v>7834</v>
      </c>
      <c r="I18" s="21">
        <f t="shared" si="1"/>
        <v>0</v>
      </c>
      <c r="J18" s="61" t="s">
        <v>4</v>
      </c>
      <c r="K18" s="8" t="s">
        <v>4</v>
      </c>
      <c r="L18" s="173"/>
      <c r="M18" s="134">
        <f>M13-M14+M15+M16+M17</f>
        <v>12170</v>
      </c>
      <c r="N18" s="134">
        <f t="shared" ref="N18:O18" si="2">N13-N14+N15+N16+N17</f>
        <v>7834</v>
      </c>
      <c r="O18" s="134">
        <f t="shared" si="2"/>
        <v>0</v>
      </c>
    </row>
    <row r="19" spans="1:15">
      <c r="A19" s="32" t="s">
        <v>66</v>
      </c>
      <c r="B19" s="53" t="s">
        <v>67</v>
      </c>
      <c r="C19" s="202">
        <v>407</v>
      </c>
      <c r="D19" s="101" t="s">
        <v>4</v>
      </c>
      <c r="E19" s="101" t="s">
        <v>4</v>
      </c>
      <c r="F19" s="145">
        <v>401</v>
      </c>
      <c r="G19" s="77">
        <f t="shared" si="0"/>
        <v>477</v>
      </c>
      <c r="H19" s="78">
        <f t="shared" si="0"/>
        <v>861</v>
      </c>
      <c r="I19" s="81"/>
      <c r="J19" s="109" t="s">
        <v>4</v>
      </c>
      <c r="K19" s="7" t="s">
        <v>4</v>
      </c>
      <c r="L19" s="173"/>
      <c r="M19" s="162">
        <v>477</v>
      </c>
      <c r="N19" s="201">
        <v>861</v>
      </c>
      <c r="O19" s="127"/>
    </row>
    <row r="20" spans="1:15">
      <c r="A20" s="35" t="s">
        <v>37</v>
      </c>
      <c r="B20" s="50" t="s">
        <v>36</v>
      </c>
      <c r="C20" s="203">
        <v>1161</v>
      </c>
      <c r="D20" s="102" t="s">
        <v>4</v>
      </c>
      <c r="E20" s="102" t="s">
        <v>4</v>
      </c>
      <c r="F20" s="130">
        <v>1169</v>
      </c>
      <c r="G20" s="77">
        <f t="shared" si="0"/>
        <v>1181</v>
      </c>
      <c r="H20" s="78">
        <f t="shared" si="0"/>
        <v>732</v>
      </c>
      <c r="I20" s="77"/>
      <c r="J20" s="104" t="s">
        <v>4</v>
      </c>
      <c r="K20" s="6" t="s">
        <v>4</v>
      </c>
      <c r="L20" s="173"/>
      <c r="M20" s="160">
        <v>1181</v>
      </c>
      <c r="N20" s="199">
        <v>732</v>
      </c>
      <c r="O20" s="126"/>
    </row>
    <row r="21" spans="1:15">
      <c r="A21" s="35" t="s">
        <v>35</v>
      </c>
      <c r="B21" s="50" t="s">
        <v>4</v>
      </c>
      <c r="C21" s="203">
        <v>0</v>
      </c>
      <c r="D21" s="102" t="s">
        <v>4</v>
      </c>
      <c r="E21" s="102" t="s">
        <v>4</v>
      </c>
      <c r="F21" s="130">
        <v>0</v>
      </c>
      <c r="G21" s="77">
        <f t="shared" si="0"/>
        <v>0</v>
      </c>
      <c r="H21" s="78">
        <f t="shared" si="0"/>
        <v>0</v>
      </c>
      <c r="I21" s="77"/>
      <c r="J21" s="104" t="s">
        <v>4</v>
      </c>
      <c r="K21" s="6" t="s">
        <v>4</v>
      </c>
      <c r="L21" s="173"/>
      <c r="M21" s="160">
        <v>0</v>
      </c>
      <c r="N21" s="199">
        <v>0</v>
      </c>
      <c r="O21" s="126"/>
    </row>
    <row r="22" spans="1:15">
      <c r="A22" s="35" t="s">
        <v>34</v>
      </c>
      <c r="B22" s="50" t="s">
        <v>4</v>
      </c>
      <c r="C22" s="203">
        <v>2844</v>
      </c>
      <c r="D22" s="102" t="s">
        <v>4</v>
      </c>
      <c r="E22" s="102" t="s">
        <v>4</v>
      </c>
      <c r="F22" s="130">
        <v>14309</v>
      </c>
      <c r="G22" s="77">
        <f t="shared" si="0"/>
        <v>10464</v>
      </c>
      <c r="H22" s="78">
        <f t="shared" si="0"/>
        <v>6155</v>
      </c>
      <c r="I22" s="77"/>
      <c r="J22" s="104" t="s">
        <v>4</v>
      </c>
      <c r="K22" s="6" t="s">
        <v>4</v>
      </c>
      <c r="L22" s="173"/>
      <c r="M22" s="160">
        <v>10464</v>
      </c>
      <c r="N22" s="199">
        <v>6155</v>
      </c>
      <c r="O22" s="126"/>
    </row>
    <row r="23" spans="1:15" ht="13.8" thickBot="1">
      <c r="A23" s="33" t="s">
        <v>33</v>
      </c>
      <c r="B23" s="54" t="s">
        <v>4</v>
      </c>
      <c r="C23" s="203">
        <v>0</v>
      </c>
      <c r="D23" s="103" t="s">
        <v>4</v>
      </c>
      <c r="E23" s="103" t="s">
        <v>4</v>
      </c>
      <c r="F23" s="133">
        <v>0</v>
      </c>
      <c r="G23" s="77">
        <f t="shared" si="0"/>
        <v>0</v>
      </c>
      <c r="H23" s="79">
        <f t="shared" si="0"/>
        <v>0</v>
      </c>
      <c r="I23" s="80"/>
      <c r="J23" s="110" t="s">
        <v>4</v>
      </c>
      <c r="K23" s="5" t="s">
        <v>4</v>
      </c>
      <c r="L23" s="173"/>
      <c r="M23" s="140">
        <v>0</v>
      </c>
      <c r="N23" s="204">
        <v>0</v>
      </c>
      <c r="O23" s="128"/>
    </row>
    <row r="24" spans="1:15">
      <c r="A24" s="37" t="s">
        <v>32</v>
      </c>
      <c r="B24" s="55" t="s">
        <v>4</v>
      </c>
      <c r="C24" s="205">
        <v>16584</v>
      </c>
      <c r="D24" s="118">
        <v>16670</v>
      </c>
      <c r="E24" s="89">
        <v>17160</v>
      </c>
      <c r="F24" s="206">
        <v>4167</v>
      </c>
      <c r="G24" s="170">
        <f>M24-F24</f>
        <v>4168</v>
      </c>
      <c r="H24" s="149">
        <f>N24-M24</f>
        <v>4446</v>
      </c>
      <c r="I24" s="170"/>
      <c r="J24" s="67">
        <f t="shared" ref="J24:J47" si="3">SUM(F24:I24)</f>
        <v>12781</v>
      </c>
      <c r="K24" s="112">
        <f>IF(E24=0,"x",(J24/E24*100))</f>
        <v>74.481351981351978</v>
      </c>
      <c r="L24" s="173"/>
      <c r="M24" s="159">
        <v>8335</v>
      </c>
      <c r="N24" s="207">
        <v>12781</v>
      </c>
      <c r="O24" s="129"/>
    </row>
    <row r="25" spans="1:15">
      <c r="A25" s="35" t="s">
        <v>31</v>
      </c>
      <c r="B25" s="56" t="s">
        <v>4</v>
      </c>
      <c r="C25" s="198">
        <v>0</v>
      </c>
      <c r="D25" s="119">
        <v>0</v>
      </c>
      <c r="E25" s="90">
        <v>0</v>
      </c>
      <c r="F25" s="208">
        <v>0</v>
      </c>
      <c r="G25" s="171">
        <f>M25</f>
        <v>0</v>
      </c>
      <c r="H25" s="150">
        <f t="shared" ref="H25:H42" si="4">N25-M25</f>
        <v>0</v>
      </c>
      <c r="I25" s="171"/>
      <c r="J25" s="104">
        <f t="shared" si="3"/>
        <v>0</v>
      </c>
      <c r="K25" s="113" t="str">
        <f>IF(E25=0,"x",(J25/E25)*100)</f>
        <v>x</v>
      </c>
      <c r="L25" s="173"/>
      <c r="M25" s="160">
        <v>0</v>
      </c>
      <c r="N25" s="199"/>
      <c r="O25" s="130"/>
    </row>
    <row r="26" spans="1:15" ht="13.8" thickBot="1">
      <c r="A26" s="33" t="s">
        <v>30</v>
      </c>
      <c r="B26" s="57">
        <v>672</v>
      </c>
      <c r="C26" s="209">
        <v>13796</v>
      </c>
      <c r="D26" s="120">
        <v>14315</v>
      </c>
      <c r="E26" s="91">
        <v>14614</v>
      </c>
      <c r="F26" s="210">
        <v>3578</v>
      </c>
      <c r="G26" s="211">
        <f>M26-F26</f>
        <v>3579</v>
      </c>
      <c r="H26" s="151">
        <f t="shared" si="4"/>
        <v>3579</v>
      </c>
      <c r="I26" s="172"/>
      <c r="J26" s="105">
        <f t="shared" si="3"/>
        <v>10736</v>
      </c>
      <c r="K26" s="114">
        <f t="shared" ref="K26" si="5">IF(E26=0,"x",(J26/E26*100))</f>
        <v>73.463801833857943</v>
      </c>
      <c r="L26" s="173"/>
      <c r="M26" s="161">
        <v>7157</v>
      </c>
      <c r="N26" s="212">
        <v>10736</v>
      </c>
      <c r="O26" s="131"/>
    </row>
    <row r="27" spans="1:15">
      <c r="A27" s="34" t="s">
        <v>6</v>
      </c>
      <c r="B27" s="55">
        <v>501</v>
      </c>
      <c r="C27" s="198">
        <v>1792</v>
      </c>
      <c r="D27" s="121">
        <v>1656</v>
      </c>
      <c r="E27" s="92">
        <v>1656</v>
      </c>
      <c r="F27" s="213">
        <v>590</v>
      </c>
      <c r="G27" s="81">
        <f>M27-F27</f>
        <v>342</v>
      </c>
      <c r="H27" s="82">
        <f t="shared" si="4"/>
        <v>317</v>
      </c>
      <c r="I27" s="81"/>
      <c r="J27" s="67">
        <f t="shared" si="3"/>
        <v>1249</v>
      </c>
      <c r="K27" s="117">
        <f t="shared" ref="K27:K47" si="6">IF(E27=0,"x",(J27/E27)*100)</f>
        <v>75.422705314009661</v>
      </c>
      <c r="L27" s="173"/>
      <c r="M27" s="162">
        <v>932</v>
      </c>
      <c r="N27" s="214">
        <v>1249</v>
      </c>
      <c r="O27" s="132"/>
    </row>
    <row r="28" spans="1:15">
      <c r="A28" s="35" t="s">
        <v>29</v>
      </c>
      <c r="B28" s="56">
        <v>502</v>
      </c>
      <c r="C28" s="198">
        <v>840</v>
      </c>
      <c r="D28" s="122">
        <v>1060</v>
      </c>
      <c r="E28" s="93">
        <v>1000</v>
      </c>
      <c r="F28" s="215">
        <v>16</v>
      </c>
      <c r="G28" s="81">
        <f t="shared" ref="G28:G42" si="7">M28-F28</f>
        <v>265</v>
      </c>
      <c r="H28" s="78">
        <f t="shared" si="4"/>
        <v>399</v>
      </c>
      <c r="I28" s="77"/>
      <c r="J28" s="104">
        <f t="shared" si="3"/>
        <v>680</v>
      </c>
      <c r="K28" s="113">
        <f t="shared" si="6"/>
        <v>68</v>
      </c>
      <c r="L28" s="173"/>
      <c r="M28" s="160">
        <v>281</v>
      </c>
      <c r="N28" s="199">
        <v>680</v>
      </c>
      <c r="O28" s="130"/>
    </row>
    <row r="29" spans="1:15">
      <c r="A29" s="35" t="s">
        <v>5</v>
      </c>
      <c r="B29" s="56">
        <v>504</v>
      </c>
      <c r="C29" s="198">
        <v>0</v>
      </c>
      <c r="D29" s="122">
        <v>0</v>
      </c>
      <c r="E29" s="93">
        <v>0</v>
      </c>
      <c r="F29" s="215">
        <v>0</v>
      </c>
      <c r="G29" s="81">
        <f t="shared" si="7"/>
        <v>0</v>
      </c>
      <c r="H29" s="78">
        <f t="shared" si="4"/>
        <v>0</v>
      </c>
      <c r="I29" s="77"/>
      <c r="J29" s="104">
        <f t="shared" si="3"/>
        <v>0</v>
      </c>
      <c r="K29" s="113" t="str">
        <f t="shared" si="6"/>
        <v>x</v>
      </c>
      <c r="L29" s="173"/>
      <c r="M29" s="160">
        <v>0</v>
      </c>
      <c r="N29" s="199">
        <v>0</v>
      </c>
      <c r="O29" s="130"/>
    </row>
    <row r="30" spans="1:15">
      <c r="A30" s="35" t="s">
        <v>0</v>
      </c>
      <c r="B30" s="56">
        <v>511</v>
      </c>
      <c r="C30" s="198">
        <v>128</v>
      </c>
      <c r="D30" s="122">
        <v>360</v>
      </c>
      <c r="E30" s="93">
        <v>260</v>
      </c>
      <c r="F30" s="215">
        <v>92</v>
      </c>
      <c r="G30" s="81">
        <f t="shared" si="7"/>
        <v>85</v>
      </c>
      <c r="H30" s="78">
        <f t="shared" si="4"/>
        <v>32</v>
      </c>
      <c r="I30" s="77"/>
      <c r="J30" s="104">
        <f t="shared" si="3"/>
        <v>209</v>
      </c>
      <c r="K30" s="113">
        <f t="shared" si="6"/>
        <v>80.384615384615387</v>
      </c>
      <c r="L30" s="173"/>
      <c r="M30" s="160">
        <v>177</v>
      </c>
      <c r="N30" s="199">
        <v>209</v>
      </c>
      <c r="O30" s="130"/>
    </row>
    <row r="31" spans="1:15">
      <c r="A31" s="35" t="s">
        <v>1</v>
      </c>
      <c r="B31" s="56">
        <v>518</v>
      </c>
      <c r="C31" s="198">
        <v>1078</v>
      </c>
      <c r="D31" s="122">
        <v>825</v>
      </c>
      <c r="E31" s="93">
        <v>985</v>
      </c>
      <c r="F31" s="215">
        <v>322</v>
      </c>
      <c r="G31" s="81">
        <f t="shared" si="7"/>
        <v>285</v>
      </c>
      <c r="H31" s="78">
        <f t="shared" si="4"/>
        <v>244</v>
      </c>
      <c r="I31" s="77"/>
      <c r="J31" s="104">
        <f t="shared" si="3"/>
        <v>851</v>
      </c>
      <c r="K31" s="113">
        <f t="shared" si="6"/>
        <v>86.395939086294419</v>
      </c>
      <c r="L31" s="173"/>
      <c r="M31" s="160">
        <v>607</v>
      </c>
      <c r="N31" s="199">
        <v>851</v>
      </c>
      <c r="O31" s="130"/>
    </row>
    <row r="32" spans="1:15">
      <c r="A32" s="35" t="s">
        <v>28</v>
      </c>
      <c r="B32" s="56">
        <v>521</v>
      </c>
      <c r="C32" s="198">
        <v>9501</v>
      </c>
      <c r="D32" s="122">
        <v>9804</v>
      </c>
      <c r="E32" s="93">
        <v>10026</v>
      </c>
      <c r="F32" s="215">
        <v>2275</v>
      </c>
      <c r="G32" s="81">
        <f t="shared" si="7"/>
        <v>2665</v>
      </c>
      <c r="H32" s="78">
        <f t="shared" si="4"/>
        <v>2373</v>
      </c>
      <c r="I32" s="77"/>
      <c r="J32" s="104">
        <f t="shared" si="3"/>
        <v>7313</v>
      </c>
      <c r="K32" s="113">
        <f t="shared" si="6"/>
        <v>72.94035507680033</v>
      </c>
      <c r="L32" s="173"/>
      <c r="M32" s="160">
        <v>4940</v>
      </c>
      <c r="N32" s="199">
        <v>7313</v>
      </c>
      <c r="O32" s="130"/>
    </row>
    <row r="33" spans="1:15">
      <c r="A33" s="35" t="s">
        <v>27</v>
      </c>
      <c r="B33" s="56" t="s">
        <v>26</v>
      </c>
      <c r="C33" s="198">
        <v>3500</v>
      </c>
      <c r="D33" s="122">
        <v>3675</v>
      </c>
      <c r="E33" s="93">
        <v>3752</v>
      </c>
      <c r="F33" s="215">
        <v>851</v>
      </c>
      <c r="G33" s="81">
        <f t="shared" si="7"/>
        <v>1032</v>
      </c>
      <c r="H33" s="78">
        <f t="shared" si="4"/>
        <v>863</v>
      </c>
      <c r="I33" s="77"/>
      <c r="J33" s="104">
        <f t="shared" si="3"/>
        <v>2746</v>
      </c>
      <c r="K33" s="113">
        <f t="shared" si="6"/>
        <v>73.187633262260135</v>
      </c>
      <c r="L33" s="173"/>
      <c r="M33" s="160">
        <v>1883</v>
      </c>
      <c r="N33" s="199">
        <v>2746</v>
      </c>
      <c r="O33" s="130"/>
    </row>
    <row r="34" spans="1:15">
      <c r="A34" s="35" t="s">
        <v>25</v>
      </c>
      <c r="B34" s="56">
        <v>557</v>
      </c>
      <c r="C34" s="198">
        <v>0</v>
      </c>
      <c r="D34" s="122">
        <v>0</v>
      </c>
      <c r="E34" s="93">
        <v>0</v>
      </c>
      <c r="F34" s="215">
        <v>0</v>
      </c>
      <c r="G34" s="81">
        <f t="shared" si="7"/>
        <v>0</v>
      </c>
      <c r="H34" s="78">
        <f t="shared" si="4"/>
        <v>0</v>
      </c>
      <c r="I34" s="77"/>
      <c r="J34" s="104">
        <f t="shared" si="3"/>
        <v>0</v>
      </c>
      <c r="K34" s="113" t="str">
        <f t="shared" si="6"/>
        <v>x</v>
      </c>
      <c r="L34" s="173"/>
      <c r="M34" s="160">
        <v>0</v>
      </c>
      <c r="N34" s="199">
        <v>0</v>
      </c>
      <c r="O34" s="130"/>
    </row>
    <row r="35" spans="1:15">
      <c r="A35" s="35" t="s">
        <v>2</v>
      </c>
      <c r="B35" s="56">
        <v>551</v>
      </c>
      <c r="C35" s="198">
        <v>24</v>
      </c>
      <c r="D35" s="122">
        <v>26</v>
      </c>
      <c r="E35" s="93">
        <v>46</v>
      </c>
      <c r="F35" s="215">
        <v>6</v>
      </c>
      <c r="G35" s="81">
        <f t="shared" si="7"/>
        <v>7</v>
      </c>
      <c r="H35" s="78">
        <f t="shared" si="4"/>
        <v>14</v>
      </c>
      <c r="I35" s="77"/>
      <c r="J35" s="104">
        <f t="shared" si="3"/>
        <v>27</v>
      </c>
      <c r="K35" s="113">
        <f t="shared" si="6"/>
        <v>58.695652173913047</v>
      </c>
      <c r="L35" s="173"/>
      <c r="M35" s="160">
        <v>13</v>
      </c>
      <c r="N35" s="199">
        <v>27</v>
      </c>
      <c r="O35" s="130"/>
    </row>
    <row r="36" spans="1:15" ht="13.8" thickBot="1">
      <c r="A36" s="32" t="s">
        <v>24</v>
      </c>
      <c r="B36" s="58" t="s">
        <v>23</v>
      </c>
      <c r="C36" s="200">
        <v>840</v>
      </c>
      <c r="D36" s="123">
        <v>593</v>
      </c>
      <c r="E36" s="94">
        <v>764</v>
      </c>
      <c r="F36" s="216">
        <v>31</v>
      </c>
      <c r="G36" s="81">
        <f t="shared" si="7"/>
        <v>79</v>
      </c>
      <c r="H36" s="78">
        <f t="shared" si="4"/>
        <v>551</v>
      </c>
      <c r="I36" s="77"/>
      <c r="J36" s="105">
        <f t="shared" si="3"/>
        <v>661</v>
      </c>
      <c r="K36" s="114">
        <f t="shared" si="6"/>
        <v>86.518324607329845</v>
      </c>
      <c r="L36" s="173"/>
      <c r="M36" s="140">
        <v>110</v>
      </c>
      <c r="N36" s="204">
        <v>661</v>
      </c>
      <c r="O36" s="133"/>
    </row>
    <row r="37" spans="1:15" ht="13.8" thickBot="1">
      <c r="A37" s="36" t="s">
        <v>22</v>
      </c>
      <c r="B37" s="60"/>
      <c r="C37" s="52">
        <f t="shared" ref="C37:I37" si="8">SUM(C27:C36)</f>
        <v>17703</v>
      </c>
      <c r="D37" s="52">
        <f t="shared" si="8"/>
        <v>17999</v>
      </c>
      <c r="E37" s="61">
        <f t="shared" si="8"/>
        <v>18489</v>
      </c>
      <c r="F37" s="21">
        <f t="shared" si="8"/>
        <v>4183</v>
      </c>
      <c r="G37" s="52">
        <f t="shared" si="8"/>
        <v>4760</v>
      </c>
      <c r="H37" s="21">
        <f t="shared" si="8"/>
        <v>4793</v>
      </c>
      <c r="I37" s="217">
        <f t="shared" si="8"/>
        <v>0</v>
      </c>
      <c r="J37" s="61">
        <f t="shared" si="3"/>
        <v>13736</v>
      </c>
      <c r="K37" s="115">
        <f t="shared" si="6"/>
        <v>74.292822759478611</v>
      </c>
      <c r="L37" s="173"/>
      <c r="M37" s="21">
        <f>SUM(M27:M36)</f>
        <v>8943</v>
      </c>
      <c r="N37" s="23">
        <f>SUM(N27:N36)</f>
        <v>13736</v>
      </c>
      <c r="O37" s="21">
        <f>SUM(O27:O36)</f>
        <v>0</v>
      </c>
    </row>
    <row r="38" spans="1:15">
      <c r="A38" s="34" t="s">
        <v>21</v>
      </c>
      <c r="B38" s="55">
        <v>601</v>
      </c>
      <c r="C38" s="218">
        <v>0</v>
      </c>
      <c r="D38" s="121">
        <v>0</v>
      </c>
      <c r="E38" s="92">
        <v>0</v>
      </c>
      <c r="F38" s="219">
        <v>0</v>
      </c>
      <c r="G38" s="81">
        <f t="shared" si="7"/>
        <v>0</v>
      </c>
      <c r="H38" s="82">
        <f t="shared" si="4"/>
        <v>0</v>
      </c>
      <c r="I38" s="77"/>
      <c r="J38" s="67">
        <f t="shared" si="3"/>
        <v>0</v>
      </c>
      <c r="K38" s="112" t="str">
        <f t="shared" si="6"/>
        <v>x</v>
      </c>
      <c r="L38" s="173"/>
      <c r="M38" s="162">
        <v>0</v>
      </c>
      <c r="N38" s="214">
        <v>0</v>
      </c>
      <c r="O38" s="132"/>
    </row>
    <row r="39" spans="1:15">
      <c r="A39" s="35" t="s">
        <v>20</v>
      </c>
      <c r="B39" s="56">
        <v>602</v>
      </c>
      <c r="C39" s="198">
        <v>535</v>
      </c>
      <c r="D39" s="122">
        <v>525</v>
      </c>
      <c r="E39" s="93">
        <v>525</v>
      </c>
      <c r="F39" s="215">
        <v>150</v>
      </c>
      <c r="G39" s="81">
        <f t="shared" si="7"/>
        <v>98</v>
      </c>
      <c r="H39" s="78">
        <f t="shared" si="4"/>
        <v>118</v>
      </c>
      <c r="I39" s="77"/>
      <c r="J39" s="104">
        <f t="shared" si="3"/>
        <v>366</v>
      </c>
      <c r="K39" s="113">
        <f t="shared" si="6"/>
        <v>69.714285714285722</v>
      </c>
      <c r="L39" s="173"/>
      <c r="M39" s="160">
        <v>248</v>
      </c>
      <c r="N39" s="199">
        <v>366</v>
      </c>
      <c r="O39" s="130"/>
    </row>
    <row r="40" spans="1:15">
      <c r="A40" s="35" t="s">
        <v>19</v>
      </c>
      <c r="B40" s="56">
        <v>604</v>
      </c>
      <c r="C40" s="198">
        <v>0</v>
      </c>
      <c r="D40" s="122">
        <v>0</v>
      </c>
      <c r="E40" s="93">
        <v>0</v>
      </c>
      <c r="F40" s="215">
        <v>0</v>
      </c>
      <c r="G40" s="81">
        <f t="shared" si="7"/>
        <v>0</v>
      </c>
      <c r="H40" s="78">
        <f t="shared" si="4"/>
        <v>0</v>
      </c>
      <c r="I40" s="77"/>
      <c r="J40" s="104">
        <f t="shared" si="3"/>
        <v>0</v>
      </c>
      <c r="K40" s="113" t="str">
        <f t="shared" si="6"/>
        <v>x</v>
      </c>
      <c r="L40" s="173"/>
      <c r="M40" s="160">
        <v>0</v>
      </c>
      <c r="N40" s="199">
        <v>0</v>
      </c>
      <c r="O40" s="130"/>
    </row>
    <row r="41" spans="1:15" ht="13.8" thickBot="1">
      <c r="A41" s="35" t="s">
        <v>18</v>
      </c>
      <c r="B41" s="56" t="s">
        <v>17</v>
      </c>
      <c r="C41" s="198">
        <v>16584</v>
      </c>
      <c r="D41" s="122">
        <v>16670</v>
      </c>
      <c r="E41" s="93">
        <v>17160</v>
      </c>
      <c r="F41" s="215">
        <v>4167</v>
      </c>
      <c r="G41" s="81">
        <f t="shared" si="7"/>
        <v>4168</v>
      </c>
      <c r="H41" s="83">
        <f t="shared" si="4"/>
        <v>4446</v>
      </c>
      <c r="I41" s="77"/>
      <c r="J41" s="104">
        <f t="shared" si="3"/>
        <v>12781</v>
      </c>
      <c r="K41" s="113">
        <f t="shared" si="6"/>
        <v>74.481351981351978</v>
      </c>
      <c r="L41" s="173"/>
      <c r="M41" s="160">
        <v>8335</v>
      </c>
      <c r="N41" s="199">
        <v>12781</v>
      </c>
      <c r="O41" s="130"/>
    </row>
    <row r="42" spans="1:15" ht="13.8" thickBot="1">
      <c r="A42" s="32" t="s">
        <v>7</v>
      </c>
      <c r="B42" s="58" t="s">
        <v>16</v>
      </c>
      <c r="C42" s="200">
        <v>650</v>
      </c>
      <c r="D42" s="123">
        <v>804</v>
      </c>
      <c r="E42" s="94">
        <v>804</v>
      </c>
      <c r="F42" s="216">
        <v>219</v>
      </c>
      <c r="G42" s="81">
        <f t="shared" si="7"/>
        <v>189</v>
      </c>
      <c r="H42" s="220">
        <f t="shared" si="4"/>
        <v>267</v>
      </c>
      <c r="I42" s="77"/>
      <c r="J42" s="105">
        <f t="shared" si="3"/>
        <v>675</v>
      </c>
      <c r="K42" s="114">
        <f t="shared" si="6"/>
        <v>83.955223880597018</v>
      </c>
      <c r="L42" s="173"/>
      <c r="M42" s="140">
        <v>408</v>
      </c>
      <c r="N42" s="221">
        <v>675</v>
      </c>
      <c r="O42" s="139"/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17769</v>
      </c>
      <c r="D43" s="61">
        <f t="shared" si="9"/>
        <v>17999</v>
      </c>
      <c r="E43" s="61">
        <f t="shared" si="9"/>
        <v>18489</v>
      </c>
      <c r="F43" s="8">
        <f t="shared" si="9"/>
        <v>4536</v>
      </c>
      <c r="G43" s="217">
        <f t="shared" si="9"/>
        <v>4455</v>
      </c>
      <c r="H43" s="222">
        <f t="shared" si="9"/>
        <v>4831</v>
      </c>
      <c r="I43" s="84">
        <f t="shared" si="9"/>
        <v>0</v>
      </c>
      <c r="J43" s="61">
        <f t="shared" si="3"/>
        <v>13822</v>
      </c>
      <c r="K43" s="117">
        <f t="shared" si="6"/>
        <v>74.757964194926714</v>
      </c>
      <c r="L43" s="173"/>
      <c r="M43" s="21">
        <f>SUM(M38:M42)</f>
        <v>8991</v>
      </c>
      <c r="N43" s="23">
        <f>SUM(N38:N42)</f>
        <v>13822</v>
      </c>
      <c r="O43" s="21">
        <f>SUM(O38:O42)</f>
        <v>0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106"/>
      <c r="K44" s="116"/>
      <c r="L44" s="173"/>
      <c r="M44" s="65"/>
      <c r="N44" s="141"/>
      <c r="O44" s="141"/>
    </row>
    <row r="45" spans="1:15" ht="13.8" thickBot="1">
      <c r="A45" s="66" t="s">
        <v>14</v>
      </c>
      <c r="B45" s="60" t="s">
        <v>4</v>
      </c>
      <c r="C45" s="8">
        <f t="shared" ref="C45:I45" si="10">C43-C41</f>
        <v>1185</v>
      </c>
      <c r="D45" s="61">
        <f t="shared" si="10"/>
        <v>1329</v>
      </c>
      <c r="E45" s="61">
        <f t="shared" si="10"/>
        <v>1329</v>
      </c>
      <c r="F45" s="8">
        <f t="shared" si="10"/>
        <v>369</v>
      </c>
      <c r="G45" s="62">
        <f t="shared" si="10"/>
        <v>287</v>
      </c>
      <c r="H45" s="8">
        <f t="shared" si="10"/>
        <v>385</v>
      </c>
      <c r="I45" s="62">
        <f t="shared" si="10"/>
        <v>0</v>
      </c>
      <c r="J45" s="67">
        <f t="shared" si="3"/>
        <v>1041</v>
      </c>
      <c r="K45" s="112">
        <f t="shared" si="6"/>
        <v>78.329571106094804</v>
      </c>
      <c r="L45" s="173"/>
      <c r="M45" s="8">
        <f>M43-M41</f>
        <v>656</v>
      </c>
      <c r="N45" s="142">
        <f>N43-N41</f>
        <v>1041</v>
      </c>
      <c r="O45" s="8">
        <f>O43-O41</f>
        <v>0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66</v>
      </c>
      <c r="D46" s="61">
        <f t="shared" si="11"/>
        <v>0</v>
      </c>
      <c r="E46" s="61">
        <f t="shared" si="11"/>
        <v>0</v>
      </c>
      <c r="F46" s="8">
        <f t="shared" si="11"/>
        <v>353</v>
      </c>
      <c r="G46" s="62">
        <f t="shared" si="11"/>
        <v>-305</v>
      </c>
      <c r="H46" s="8">
        <f t="shared" si="11"/>
        <v>38</v>
      </c>
      <c r="I46" s="62">
        <f t="shared" si="11"/>
        <v>0</v>
      </c>
      <c r="J46" s="67">
        <f t="shared" si="3"/>
        <v>86</v>
      </c>
      <c r="K46" s="112" t="str">
        <f t="shared" si="6"/>
        <v>x</v>
      </c>
      <c r="L46" s="173"/>
      <c r="M46" s="8">
        <f>M43-M37</f>
        <v>48</v>
      </c>
      <c r="N46" s="142">
        <f>N43-N37</f>
        <v>86</v>
      </c>
      <c r="O46" s="8">
        <f>O43-O37</f>
        <v>0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-16518</v>
      </c>
      <c r="D47" s="61">
        <f t="shared" si="12"/>
        <v>-16670</v>
      </c>
      <c r="E47" s="61">
        <f t="shared" si="12"/>
        <v>-17160</v>
      </c>
      <c r="F47" s="8">
        <f t="shared" si="12"/>
        <v>-3814</v>
      </c>
      <c r="G47" s="62">
        <f t="shared" si="12"/>
        <v>-4473</v>
      </c>
      <c r="H47" s="8">
        <f t="shared" si="12"/>
        <v>-4408</v>
      </c>
      <c r="I47" s="62">
        <f t="shared" si="12"/>
        <v>0</v>
      </c>
      <c r="J47" s="61">
        <f t="shared" si="3"/>
        <v>-12695</v>
      </c>
      <c r="K47" s="112">
        <f t="shared" si="6"/>
        <v>73.980186480186489</v>
      </c>
      <c r="L47" s="173"/>
      <c r="M47" s="8">
        <f>M46-M41</f>
        <v>-8287</v>
      </c>
      <c r="N47" s="142">
        <f>N46-N41</f>
        <v>-12695</v>
      </c>
      <c r="O47" s="8">
        <f>O46-O41</f>
        <v>0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79</v>
      </c>
    </row>
    <row r="58" spans="1:10">
      <c r="A58" s="26" t="s">
        <v>80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E18B-2CC5-4A95-B9AE-765458BBEC91}">
  <dimension ref="A1:P58"/>
  <sheetViews>
    <sheetView workbookViewId="0">
      <selection activeCell="Q1" sqref="Q1"/>
    </sheetView>
  </sheetViews>
  <sheetFormatPr defaultColWidth="8.6640625" defaultRowHeight="13.2"/>
  <cols>
    <col min="1" max="1" width="37.6640625" style="26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>
      <c r="A1" s="465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470" t="s">
        <v>81</v>
      </c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2"/>
    </row>
    <row r="8" spans="1:16" ht="13.8" thickBot="1">
      <c r="A8" s="29" t="s">
        <v>59</v>
      </c>
      <c r="F8" s="14"/>
      <c r="G8" s="14"/>
    </row>
    <row r="9" spans="1:16" ht="13.8" thickBot="1">
      <c r="A9" s="153" t="s">
        <v>52</v>
      </c>
      <c r="B9" s="154" t="s">
        <v>77</v>
      </c>
      <c r="C9" s="70" t="s">
        <v>3</v>
      </c>
      <c r="D9" s="97" t="s">
        <v>58</v>
      </c>
      <c r="E9" s="98" t="s">
        <v>57</v>
      </c>
      <c r="F9" s="467" t="s">
        <v>56</v>
      </c>
      <c r="G9" s="473"/>
      <c r="H9" s="473"/>
      <c r="I9" s="474"/>
      <c r="J9" s="13" t="s">
        <v>69</v>
      </c>
      <c r="K9" s="12" t="s">
        <v>55</v>
      </c>
      <c r="M9" s="154" t="s">
        <v>53</v>
      </c>
      <c r="N9" s="154" t="s">
        <v>54</v>
      </c>
      <c r="O9" s="154" t="s">
        <v>53</v>
      </c>
    </row>
    <row r="10" spans="1:16" ht="13.8" thickBot="1">
      <c r="A10" s="31"/>
      <c r="B10" s="155"/>
      <c r="C10" s="71" t="s">
        <v>68</v>
      </c>
      <c r="D10" s="99">
        <v>2025</v>
      </c>
      <c r="E10" s="100">
        <v>2025</v>
      </c>
      <c r="F10" s="11" t="s">
        <v>51</v>
      </c>
      <c r="G10" s="182" t="s">
        <v>50</v>
      </c>
      <c r="H10" s="182" t="s">
        <v>49</v>
      </c>
      <c r="I10" s="183" t="s">
        <v>48</v>
      </c>
      <c r="J10" s="10" t="s">
        <v>8</v>
      </c>
      <c r="K10" s="9" t="s">
        <v>47</v>
      </c>
      <c r="M10" s="184" t="s">
        <v>64</v>
      </c>
      <c r="N10" s="155" t="s">
        <v>65</v>
      </c>
      <c r="O10" s="155" t="s">
        <v>46</v>
      </c>
    </row>
    <row r="11" spans="1:16">
      <c r="A11" s="32" t="s">
        <v>45</v>
      </c>
      <c r="B11" s="185"/>
      <c r="C11" s="186">
        <v>31</v>
      </c>
      <c r="D11" s="101">
        <v>32</v>
      </c>
      <c r="E11" s="95">
        <v>32</v>
      </c>
      <c r="F11" s="143">
        <v>29</v>
      </c>
      <c r="G11" s="187">
        <f t="shared" ref="G11:H23" si="0">M11</f>
        <v>28</v>
      </c>
      <c r="H11" s="188">
        <f t="shared" si="0"/>
        <v>28</v>
      </c>
      <c r="I11" s="189"/>
      <c r="J11" s="107" t="s">
        <v>4</v>
      </c>
      <c r="K11" s="111" t="s">
        <v>4</v>
      </c>
      <c r="L11" s="173"/>
      <c r="M11" s="190">
        <v>28</v>
      </c>
      <c r="N11" s="191">
        <v>28</v>
      </c>
      <c r="O11" s="85"/>
    </row>
    <row r="12" spans="1:16" ht="13.8" thickBot="1">
      <c r="A12" s="33" t="s">
        <v>44</v>
      </c>
      <c r="B12" s="192"/>
      <c r="C12" s="193">
        <v>31</v>
      </c>
      <c r="D12" s="156">
        <v>32</v>
      </c>
      <c r="E12" s="96">
        <v>32</v>
      </c>
      <c r="F12" s="144">
        <v>29</v>
      </c>
      <c r="G12" s="194">
        <f t="shared" si="0"/>
        <v>27</v>
      </c>
      <c r="H12" s="195">
        <f t="shared" si="0"/>
        <v>27</v>
      </c>
      <c r="I12" s="194"/>
      <c r="J12" s="108"/>
      <c r="K12" s="59" t="s">
        <v>4</v>
      </c>
      <c r="L12" s="173"/>
      <c r="M12" s="196">
        <v>27</v>
      </c>
      <c r="N12" s="197">
        <v>27</v>
      </c>
      <c r="O12" s="152"/>
    </row>
    <row r="13" spans="1:16">
      <c r="A13" s="34" t="s">
        <v>62</v>
      </c>
      <c r="B13" s="50"/>
      <c r="C13" s="198">
        <v>28337</v>
      </c>
      <c r="D13" s="101" t="s">
        <v>4</v>
      </c>
      <c r="E13" s="101" t="s">
        <v>4</v>
      </c>
      <c r="F13" s="132">
        <v>30184</v>
      </c>
      <c r="G13" s="77">
        <f t="shared" si="0"/>
        <v>21632</v>
      </c>
      <c r="H13" s="78">
        <f t="shared" si="0"/>
        <v>21872</v>
      </c>
      <c r="I13" s="77"/>
      <c r="J13" s="104" t="s">
        <v>4</v>
      </c>
      <c r="K13" s="6" t="s">
        <v>4</v>
      </c>
      <c r="L13" s="173"/>
      <c r="M13" s="159">
        <v>21632</v>
      </c>
      <c r="N13" s="199">
        <v>21872</v>
      </c>
      <c r="O13" s="126"/>
    </row>
    <row r="14" spans="1:16">
      <c r="A14" s="35" t="s">
        <v>63</v>
      </c>
      <c r="B14" s="50"/>
      <c r="C14" s="198">
        <v>19354</v>
      </c>
      <c r="D14" s="102" t="s">
        <v>4</v>
      </c>
      <c r="E14" s="102" t="s">
        <v>4</v>
      </c>
      <c r="F14" s="130">
        <v>19005</v>
      </c>
      <c r="G14" s="77">
        <f t="shared" si="0"/>
        <v>18359</v>
      </c>
      <c r="H14" s="78">
        <f t="shared" si="0"/>
        <v>18630</v>
      </c>
      <c r="I14" s="77"/>
      <c r="J14" s="104" t="s">
        <v>4</v>
      </c>
      <c r="K14" s="6" t="s">
        <v>4</v>
      </c>
      <c r="L14" s="173"/>
      <c r="M14" s="160">
        <v>18359</v>
      </c>
      <c r="N14" s="199">
        <v>18630</v>
      </c>
      <c r="O14" s="126"/>
    </row>
    <row r="15" spans="1:16">
      <c r="A15" s="35" t="s">
        <v>43</v>
      </c>
      <c r="B15" s="50" t="s">
        <v>42</v>
      </c>
      <c r="C15" s="198">
        <v>13</v>
      </c>
      <c r="D15" s="102" t="s">
        <v>4</v>
      </c>
      <c r="E15" s="102" t="s">
        <v>4</v>
      </c>
      <c r="F15" s="130">
        <v>13</v>
      </c>
      <c r="G15" s="77">
        <f t="shared" si="0"/>
        <v>12</v>
      </c>
      <c r="H15" s="78">
        <f t="shared" si="0"/>
        <v>12</v>
      </c>
      <c r="I15" s="77"/>
      <c r="J15" s="104" t="s">
        <v>4</v>
      </c>
      <c r="K15" s="6" t="s">
        <v>4</v>
      </c>
      <c r="L15" s="173"/>
      <c r="M15" s="160">
        <v>12</v>
      </c>
      <c r="N15" s="199">
        <v>12</v>
      </c>
      <c r="O15" s="126"/>
    </row>
    <row r="16" spans="1:16">
      <c r="A16" s="35" t="s">
        <v>41</v>
      </c>
      <c r="B16" s="50" t="s">
        <v>4</v>
      </c>
      <c r="C16" s="198">
        <v>8909</v>
      </c>
      <c r="D16" s="102" t="s">
        <v>4</v>
      </c>
      <c r="E16" s="102" t="s">
        <v>4</v>
      </c>
      <c r="F16" s="130">
        <v>23345</v>
      </c>
      <c r="G16" s="77">
        <f t="shared" si="0"/>
        <v>15771</v>
      </c>
      <c r="H16" s="78">
        <f t="shared" si="0"/>
        <v>11615</v>
      </c>
      <c r="I16" s="77"/>
      <c r="J16" s="104" t="s">
        <v>4</v>
      </c>
      <c r="K16" s="6" t="s">
        <v>4</v>
      </c>
      <c r="L16" s="173"/>
      <c r="M16" s="160">
        <v>15771</v>
      </c>
      <c r="N16" s="199">
        <v>11615</v>
      </c>
      <c r="O16" s="126"/>
    </row>
    <row r="17" spans="1:15" ht="13.8" thickBot="1">
      <c r="A17" s="32" t="s">
        <v>40</v>
      </c>
      <c r="B17" s="51" t="s">
        <v>39</v>
      </c>
      <c r="C17" s="200">
        <v>10725</v>
      </c>
      <c r="D17" s="103" t="s">
        <v>4</v>
      </c>
      <c r="E17" s="103" t="s">
        <v>4</v>
      </c>
      <c r="F17" s="145">
        <v>11392</v>
      </c>
      <c r="G17" s="77">
        <f t="shared" si="0"/>
        <v>11873</v>
      </c>
      <c r="H17" s="78">
        <f t="shared" si="0"/>
        <v>11059</v>
      </c>
      <c r="I17" s="80"/>
      <c r="J17" s="109" t="s">
        <v>4</v>
      </c>
      <c r="K17" s="7" t="s">
        <v>4</v>
      </c>
      <c r="L17" s="173"/>
      <c r="M17" s="161">
        <v>11873</v>
      </c>
      <c r="N17" s="201">
        <v>11059</v>
      </c>
      <c r="O17" s="127"/>
    </row>
    <row r="18" spans="1:15" ht="13.8" thickBot="1">
      <c r="A18" s="36" t="s">
        <v>38</v>
      </c>
      <c r="B18" s="25"/>
      <c r="C18" s="52">
        <f>C13-C14+C15+C16+C17</f>
        <v>28630</v>
      </c>
      <c r="D18" s="52" t="s">
        <v>4</v>
      </c>
      <c r="E18" s="52" t="s">
        <v>4</v>
      </c>
      <c r="F18" s="21">
        <f>F13-F14+F15+F16+F17</f>
        <v>45929</v>
      </c>
      <c r="G18" s="21">
        <f>G13-G14+G15+G16+G17</f>
        <v>30929</v>
      </c>
      <c r="H18" s="21">
        <f t="shared" ref="H18:I18" si="1">H13-H14+H15+H16+H17</f>
        <v>25928</v>
      </c>
      <c r="I18" s="21">
        <f t="shared" si="1"/>
        <v>0</v>
      </c>
      <c r="J18" s="61" t="s">
        <v>4</v>
      </c>
      <c r="K18" s="8" t="s">
        <v>4</v>
      </c>
      <c r="L18" s="173"/>
      <c r="M18" s="134">
        <f>M13-M14+M15+M16+M17</f>
        <v>30929</v>
      </c>
      <c r="N18" s="134">
        <f t="shared" ref="N18:O18" si="2">N13-N14+N15+N16+N17</f>
        <v>25928</v>
      </c>
      <c r="O18" s="134">
        <f t="shared" si="2"/>
        <v>0</v>
      </c>
    </row>
    <row r="19" spans="1:15">
      <c r="A19" s="32" t="s">
        <v>66</v>
      </c>
      <c r="B19" s="53" t="s">
        <v>67</v>
      </c>
      <c r="C19" s="202">
        <v>9024</v>
      </c>
      <c r="D19" s="101" t="s">
        <v>4</v>
      </c>
      <c r="E19" s="101" t="s">
        <v>4</v>
      </c>
      <c r="F19" s="145">
        <v>11218</v>
      </c>
      <c r="G19" s="77">
        <f t="shared" si="0"/>
        <v>3413</v>
      </c>
      <c r="H19" s="78">
        <f t="shared" si="0"/>
        <v>3383</v>
      </c>
      <c r="I19" s="81"/>
      <c r="J19" s="109" t="s">
        <v>4</v>
      </c>
      <c r="K19" s="7" t="s">
        <v>4</v>
      </c>
      <c r="L19" s="173"/>
      <c r="M19" s="162">
        <v>3413</v>
      </c>
      <c r="N19" s="201">
        <v>3383</v>
      </c>
      <c r="O19" s="127"/>
    </row>
    <row r="20" spans="1:15">
      <c r="A20" s="35" t="s">
        <v>37</v>
      </c>
      <c r="B20" s="50" t="s">
        <v>36</v>
      </c>
      <c r="C20" s="203">
        <v>7089</v>
      </c>
      <c r="D20" s="102" t="s">
        <v>4</v>
      </c>
      <c r="E20" s="102" t="s">
        <v>4</v>
      </c>
      <c r="F20" s="130">
        <v>4899</v>
      </c>
      <c r="G20" s="77">
        <f t="shared" si="0"/>
        <v>7998</v>
      </c>
      <c r="H20" s="78">
        <f t="shared" si="0"/>
        <v>8023</v>
      </c>
      <c r="I20" s="77"/>
      <c r="J20" s="104" t="s">
        <v>4</v>
      </c>
      <c r="K20" s="6" t="s">
        <v>4</v>
      </c>
      <c r="L20" s="173"/>
      <c r="M20" s="160">
        <v>7998</v>
      </c>
      <c r="N20" s="199">
        <v>8023</v>
      </c>
      <c r="O20" s="126"/>
    </row>
    <row r="21" spans="1:15">
      <c r="A21" s="35" t="s">
        <v>35</v>
      </c>
      <c r="B21" s="50" t="s">
        <v>4</v>
      </c>
      <c r="C21" s="203">
        <v>0</v>
      </c>
      <c r="D21" s="102" t="s">
        <v>4</v>
      </c>
      <c r="E21" s="102" t="s">
        <v>4</v>
      </c>
      <c r="F21" s="130">
        <v>0</v>
      </c>
      <c r="G21" s="77">
        <f t="shared" si="0"/>
        <v>0</v>
      </c>
      <c r="H21" s="78">
        <f t="shared" si="0"/>
        <v>0</v>
      </c>
      <c r="I21" s="77"/>
      <c r="J21" s="104" t="s">
        <v>4</v>
      </c>
      <c r="K21" s="6" t="s">
        <v>4</v>
      </c>
      <c r="L21" s="173"/>
      <c r="M21" s="160">
        <v>0</v>
      </c>
      <c r="N21" s="199">
        <v>0</v>
      </c>
      <c r="O21" s="126"/>
    </row>
    <row r="22" spans="1:15">
      <c r="A22" s="35" t="s">
        <v>34</v>
      </c>
      <c r="B22" s="50" t="s">
        <v>4</v>
      </c>
      <c r="C22" s="203">
        <v>12123</v>
      </c>
      <c r="D22" s="102" t="s">
        <v>4</v>
      </c>
      <c r="E22" s="102" t="s">
        <v>4</v>
      </c>
      <c r="F22" s="130">
        <v>26260</v>
      </c>
      <c r="G22" s="77">
        <f t="shared" si="0"/>
        <v>16065</v>
      </c>
      <c r="H22" s="78">
        <f t="shared" si="0"/>
        <v>11753</v>
      </c>
      <c r="I22" s="77"/>
      <c r="J22" s="104" t="s">
        <v>4</v>
      </c>
      <c r="K22" s="6" t="s">
        <v>4</v>
      </c>
      <c r="L22" s="173"/>
      <c r="M22" s="160">
        <v>16065</v>
      </c>
      <c r="N22" s="199">
        <v>11753</v>
      </c>
      <c r="O22" s="126"/>
    </row>
    <row r="23" spans="1:15" ht="13.8" thickBot="1">
      <c r="A23" s="33" t="s">
        <v>33</v>
      </c>
      <c r="B23" s="54" t="s">
        <v>4</v>
      </c>
      <c r="C23" s="203">
        <v>0</v>
      </c>
      <c r="D23" s="103" t="s">
        <v>4</v>
      </c>
      <c r="E23" s="103" t="s">
        <v>4</v>
      </c>
      <c r="F23" s="133">
        <v>0</v>
      </c>
      <c r="G23" s="80">
        <f t="shared" si="0"/>
        <v>0</v>
      </c>
      <c r="H23" s="79">
        <f t="shared" si="0"/>
        <v>0</v>
      </c>
      <c r="I23" s="80"/>
      <c r="J23" s="110" t="s">
        <v>4</v>
      </c>
      <c r="K23" s="5" t="s">
        <v>4</v>
      </c>
      <c r="L23" s="173"/>
      <c r="M23" s="140">
        <v>0</v>
      </c>
      <c r="N23" s="204">
        <v>0</v>
      </c>
      <c r="O23" s="128"/>
    </row>
    <row r="24" spans="1:15">
      <c r="A24" s="37" t="s">
        <v>32</v>
      </c>
      <c r="B24" s="55" t="s">
        <v>4</v>
      </c>
      <c r="C24" s="205">
        <v>33410</v>
      </c>
      <c r="D24" s="118">
        <v>28454</v>
      </c>
      <c r="E24" s="89">
        <v>28454</v>
      </c>
      <c r="F24" s="89">
        <v>7520</v>
      </c>
      <c r="G24" s="164">
        <f>M24-F24</f>
        <v>8666</v>
      </c>
      <c r="H24" s="149">
        <f>N24-M24</f>
        <v>5373</v>
      </c>
      <c r="I24" s="170"/>
      <c r="J24" s="67">
        <f t="shared" ref="J24:J45" si="3">SUM(F24:I24)</f>
        <v>21559</v>
      </c>
      <c r="K24" s="112">
        <f>IF(E24=0,"x",(J24/E24*100))</f>
        <v>75.767906094046538</v>
      </c>
      <c r="L24" s="173"/>
      <c r="M24" s="223">
        <v>16186</v>
      </c>
      <c r="N24" s="207">
        <v>21559</v>
      </c>
      <c r="O24" s="129"/>
    </row>
    <row r="25" spans="1:15">
      <c r="A25" s="35" t="s">
        <v>31</v>
      </c>
      <c r="B25" s="56" t="s">
        <v>4</v>
      </c>
      <c r="C25" s="198">
        <v>5466</v>
      </c>
      <c r="D25" s="119"/>
      <c r="E25" s="90">
        <v>2401</v>
      </c>
      <c r="F25" s="90">
        <v>0</v>
      </c>
      <c r="G25" s="165">
        <f t="shared" ref="G25:H42" si="4">M25-F25</f>
        <v>2401</v>
      </c>
      <c r="H25" s="150">
        <f t="shared" ref="H25:H42" si="5">N25-M25</f>
        <v>0</v>
      </c>
      <c r="I25" s="171"/>
      <c r="J25" s="104">
        <f t="shared" si="3"/>
        <v>2401</v>
      </c>
      <c r="K25" s="113">
        <f>IF(E25=0,"x",(J25/E25)*100)</f>
        <v>100</v>
      </c>
      <c r="L25" s="173"/>
      <c r="M25" s="224">
        <v>2401</v>
      </c>
      <c r="N25" s="199">
        <v>2401</v>
      </c>
      <c r="O25" s="130"/>
    </row>
    <row r="26" spans="1:15" ht="13.8" thickBot="1">
      <c r="A26" s="33" t="s">
        <v>30</v>
      </c>
      <c r="B26" s="57">
        <v>672</v>
      </c>
      <c r="C26" s="209">
        <v>27944</v>
      </c>
      <c r="D26" s="120">
        <v>28454</v>
      </c>
      <c r="E26" s="91">
        <v>26053</v>
      </c>
      <c r="F26" s="64">
        <v>7520</v>
      </c>
      <c r="G26" s="166">
        <f t="shared" si="4"/>
        <v>6265</v>
      </c>
      <c r="H26" s="225">
        <f t="shared" si="5"/>
        <v>5373</v>
      </c>
      <c r="I26" s="172"/>
      <c r="J26" s="105">
        <f t="shared" si="3"/>
        <v>19158</v>
      </c>
      <c r="K26" s="114">
        <f t="shared" ref="K26" si="6">IF(E26=0,"x",(J26/E26*100))</f>
        <v>73.534717690860944</v>
      </c>
      <c r="L26" s="173"/>
      <c r="M26" s="226">
        <v>13785</v>
      </c>
      <c r="N26" s="212">
        <v>19158</v>
      </c>
      <c r="O26" s="131"/>
    </row>
    <row r="27" spans="1:15">
      <c r="A27" s="34" t="s">
        <v>6</v>
      </c>
      <c r="B27" s="55">
        <v>501</v>
      </c>
      <c r="C27" s="198">
        <v>1991</v>
      </c>
      <c r="D27" s="121">
        <v>1870</v>
      </c>
      <c r="E27" s="92">
        <v>1020</v>
      </c>
      <c r="F27" s="121">
        <v>175</v>
      </c>
      <c r="G27" s="167">
        <f t="shared" si="4"/>
        <v>347</v>
      </c>
      <c r="H27" s="82">
        <f t="shared" si="5"/>
        <v>276</v>
      </c>
      <c r="I27" s="81"/>
      <c r="J27" s="67">
        <f t="shared" si="3"/>
        <v>798</v>
      </c>
      <c r="K27" s="117">
        <f t="shared" ref="K27:K47" si="7">IF(E27=0,"x",(J27/E27)*100)</f>
        <v>78.235294117647058</v>
      </c>
      <c r="L27" s="173"/>
      <c r="M27" s="162">
        <v>522</v>
      </c>
      <c r="N27" s="214">
        <v>798</v>
      </c>
      <c r="O27" s="132"/>
    </row>
    <row r="28" spans="1:15">
      <c r="A28" s="35" t="s">
        <v>29</v>
      </c>
      <c r="B28" s="56">
        <v>502</v>
      </c>
      <c r="C28" s="198">
        <v>9740</v>
      </c>
      <c r="D28" s="122">
        <v>14138</v>
      </c>
      <c r="E28" s="93">
        <v>6712</v>
      </c>
      <c r="F28" s="122">
        <v>1450</v>
      </c>
      <c r="G28" s="168">
        <f t="shared" si="4"/>
        <v>527</v>
      </c>
      <c r="H28" s="78">
        <f t="shared" si="5"/>
        <v>1923</v>
      </c>
      <c r="I28" s="77"/>
      <c r="J28" s="104">
        <f t="shared" si="3"/>
        <v>3900</v>
      </c>
      <c r="K28" s="113">
        <f t="shared" si="7"/>
        <v>58.104886769964246</v>
      </c>
      <c r="L28" s="173"/>
      <c r="M28" s="160">
        <v>1977</v>
      </c>
      <c r="N28" s="199">
        <v>3900</v>
      </c>
      <c r="O28" s="130"/>
    </row>
    <row r="29" spans="1:15">
      <c r="A29" s="35" t="s">
        <v>5</v>
      </c>
      <c r="B29" s="56">
        <v>504</v>
      </c>
      <c r="C29" s="198">
        <v>3</v>
      </c>
      <c r="D29" s="122">
        <v>0</v>
      </c>
      <c r="E29" s="93">
        <v>0</v>
      </c>
      <c r="F29" s="122">
        <v>0</v>
      </c>
      <c r="G29" s="168">
        <f t="shared" si="4"/>
        <v>0</v>
      </c>
      <c r="H29" s="78">
        <f t="shared" si="5"/>
        <v>0</v>
      </c>
      <c r="I29" s="77"/>
      <c r="J29" s="104">
        <f t="shared" si="3"/>
        <v>0</v>
      </c>
      <c r="K29" s="113" t="str">
        <f t="shared" si="7"/>
        <v>x</v>
      </c>
      <c r="L29" s="173"/>
      <c r="M29" s="160">
        <v>0</v>
      </c>
      <c r="N29" s="199">
        <v>0</v>
      </c>
      <c r="O29" s="130"/>
    </row>
    <row r="30" spans="1:15">
      <c r="A30" s="35" t="s">
        <v>0</v>
      </c>
      <c r="B30" s="56">
        <v>511</v>
      </c>
      <c r="C30" s="198">
        <v>6800</v>
      </c>
      <c r="D30" s="122">
        <v>5700</v>
      </c>
      <c r="E30" s="93">
        <v>5000</v>
      </c>
      <c r="F30" s="122">
        <v>293</v>
      </c>
      <c r="G30" s="168">
        <f t="shared" si="4"/>
        <v>677</v>
      </c>
      <c r="H30" s="78">
        <f t="shared" si="5"/>
        <v>1711</v>
      </c>
      <c r="I30" s="77"/>
      <c r="J30" s="104">
        <f t="shared" si="3"/>
        <v>2681</v>
      </c>
      <c r="K30" s="113">
        <f t="shared" si="7"/>
        <v>53.620000000000005</v>
      </c>
      <c r="L30" s="173"/>
      <c r="M30" s="160">
        <v>970</v>
      </c>
      <c r="N30" s="199">
        <v>2681</v>
      </c>
      <c r="O30" s="130"/>
    </row>
    <row r="31" spans="1:15">
      <c r="A31" s="35" t="s">
        <v>1</v>
      </c>
      <c r="B31" s="56">
        <v>518</v>
      </c>
      <c r="C31" s="198">
        <v>2586</v>
      </c>
      <c r="D31" s="122">
        <v>1894</v>
      </c>
      <c r="E31" s="93">
        <v>1564</v>
      </c>
      <c r="F31" s="122">
        <v>299</v>
      </c>
      <c r="G31" s="168">
        <f t="shared" si="4"/>
        <v>397</v>
      </c>
      <c r="H31" s="78">
        <f t="shared" si="5"/>
        <v>532</v>
      </c>
      <c r="I31" s="77"/>
      <c r="J31" s="104">
        <f t="shared" si="3"/>
        <v>1228</v>
      </c>
      <c r="K31" s="113">
        <f t="shared" si="7"/>
        <v>78.516624040920718</v>
      </c>
      <c r="L31" s="173"/>
      <c r="M31" s="160">
        <v>696</v>
      </c>
      <c r="N31" s="199">
        <v>1228</v>
      </c>
      <c r="O31" s="130"/>
    </row>
    <row r="32" spans="1:15">
      <c r="A32" s="35" t="s">
        <v>28</v>
      </c>
      <c r="B32" s="56">
        <v>521</v>
      </c>
      <c r="C32" s="198">
        <v>15638</v>
      </c>
      <c r="D32" s="122">
        <v>16166</v>
      </c>
      <c r="E32" s="93">
        <v>14566</v>
      </c>
      <c r="F32" s="122">
        <v>3327</v>
      </c>
      <c r="G32" s="168">
        <f t="shared" si="4"/>
        <v>3540</v>
      </c>
      <c r="H32" s="78">
        <f t="shared" si="5"/>
        <v>2992</v>
      </c>
      <c r="I32" s="77"/>
      <c r="J32" s="104">
        <f t="shared" si="3"/>
        <v>9859</v>
      </c>
      <c r="K32" s="113">
        <f t="shared" si="7"/>
        <v>67.685019909378013</v>
      </c>
      <c r="L32" s="173"/>
      <c r="M32" s="160">
        <v>6867</v>
      </c>
      <c r="N32" s="199">
        <v>9859</v>
      </c>
      <c r="O32" s="130"/>
    </row>
    <row r="33" spans="1:15">
      <c r="A33" s="35" t="s">
        <v>27</v>
      </c>
      <c r="B33" s="56" t="s">
        <v>26</v>
      </c>
      <c r="C33" s="198">
        <v>6120</v>
      </c>
      <c r="D33" s="122">
        <v>6005</v>
      </c>
      <c r="E33" s="93">
        <v>5627</v>
      </c>
      <c r="F33" s="122">
        <v>1287</v>
      </c>
      <c r="G33" s="168">
        <f t="shared" si="4"/>
        <v>1375</v>
      </c>
      <c r="H33" s="78">
        <f t="shared" si="5"/>
        <v>1159</v>
      </c>
      <c r="I33" s="77"/>
      <c r="J33" s="104">
        <f t="shared" si="3"/>
        <v>3821</v>
      </c>
      <c r="K33" s="113">
        <f t="shared" si="7"/>
        <v>67.904744979562821</v>
      </c>
      <c r="L33" s="173"/>
      <c r="M33" s="160">
        <v>2662</v>
      </c>
      <c r="N33" s="199">
        <v>3821</v>
      </c>
      <c r="O33" s="130"/>
    </row>
    <row r="34" spans="1:15">
      <c r="A34" s="35" t="s">
        <v>25</v>
      </c>
      <c r="B34" s="56">
        <v>557</v>
      </c>
      <c r="C34" s="198">
        <v>0</v>
      </c>
      <c r="D34" s="122">
        <v>0</v>
      </c>
      <c r="E34" s="93">
        <v>0</v>
      </c>
      <c r="F34" s="122">
        <v>0</v>
      </c>
      <c r="G34" s="168">
        <f t="shared" si="4"/>
        <v>0</v>
      </c>
      <c r="H34" s="78">
        <f t="shared" si="5"/>
        <v>0</v>
      </c>
      <c r="I34" s="77"/>
      <c r="J34" s="104">
        <f t="shared" si="3"/>
        <v>0</v>
      </c>
      <c r="K34" s="113" t="str">
        <f t="shared" si="7"/>
        <v>x</v>
      </c>
      <c r="L34" s="173"/>
      <c r="M34" s="160">
        <v>0</v>
      </c>
      <c r="N34" s="199">
        <v>0</v>
      </c>
      <c r="O34" s="130"/>
    </row>
    <row r="35" spans="1:15">
      <c r="A35" s="35" t="s">
        <v>2</v>
      </c>
      <c r="B35" s="56">
        <v>551</v>
      </c>
      <c r="C35" s="198">
        <v>1225</v>
      </c>
      <c r="D35" s="122">
        <v>977</v>
      </c>
      <c r="E35" s="93">
        <v>1127</v>
      </c>
      <c r="F35" s="122">
        <v>325</v>
      </c>
      <c r="G35" s="168">
        <f t="shared" si="4"/>
        <v>292</v>
      </c>
      <c r="H35" s="78">
        <f t="shared" si="5"/>
        <v>270</v>
      </c>
      <c r="I35" s="77"/>
      <c r="J35" s="104">
        <f t="shared" si="3"/>
        <v>887</v>
      </c>
      <c r="K35" s="113">
        <f t="shared" si="7"/>
        <v>78.704525288376217</v>
      </c>
      <c r="L35" s="173"/>
      <c r="M35" s="160">
        <v>617</v>
      </c>
      <c r="N35" s="199">
        <v>887</v>
      </c>
      <c r="O35" s="130"/>
    </row>
    <row r="36" spans="1:15" ht="13.8" thickBot="1">
      <c r="A36" s="32" t="s">
        <v>24</v>
      </c>
      <c r="B36" s="58" t="s">
        <v>23</v>
      </c>
      <c r="C36" s="200">
        <v>959</v>
      </c>
      <c r="D36" s="123">
        <v>535</v>
      </c>
      <c r="E36" s="94">
        <v>341</v>
      </c>
      <c r="F36" s="147">
        <v>34</v>
      </c>
      <c r="G36" s="169">
        <f t="shared" si="4"/>
        <v>92</v>
      </c>
      <c r="H36" s="83">
        <f t="shared" si="5"/>
        <v>26</v>
      </c>
      <c r="I36" s="77"/>
      <c r="J36" s="105">
        <f t="shared" si="3"/>
        <v>152</v>
      </c>
      <c r="K36" s="114">
        <f t="shared" si="7"/>
        <v>44.574780058651022</v>
      </c>
      <c r="L36" s="173"/>
      <c r="M36" s="140">
        <v>126</v>
      </c>
      <c r="N36" s="204">
        <v>152</v>
      </c>
      <c r="O36" s="133"/>
    </row>
    <row r="37" spans="1:15" ht="13.8" thickBot="1">
      <c r="A37" s="36" t="s">
        <v>22</v>
      </c>
      <c r="B37" s="60"/>
      <c r="C37" s="52">
        <f t="shared" ref="C37:F37" si="8">SUM(C27:C36)</f>
        <v>45062</v>
      </c>
      <c r="D37" s="52">
        <f t="shared" si="8"/>
        <v>47285</v>
      </c>
      <c r="E37" s="61">
        <f t="shared" si="8"/>
        <v>35957</v>
      </c>
      <c r="F37" s="52">
        <f t="shared" si="8"/>
        <v>7190</v>
      </c>
      <c r="G37" s="227">
        <f t="shared" si="4"/>
        <v>7247</v>
      </c>
      <c r="H37" s="227">
        <f t="shared" si="4"/>
        <v>16079</v>
      </c>
      <c r="I37" s="227"/>
      <c r="J37" s="61">
        <f>SUM(J27:J36)</f>
        <v>23326</v>
      </c>
      <c r="K37" s="115">
        <f t="shared" si="7"/>
        <v>64.871930361264845</v>
      </c>
      <c r="L37" s="173"/>
      <c r="M37" s="21">
        <f>SUM(M27:M36)</f>
        <v>14437</v>
      </c>
      <c r="N37" s="23">
        <f>SUM(N27:N36)</f>
        <v>23326</v>
      </c>
      <c r="O37" s="21">
        <f>SUM(O27:O36)</f>
        <v>0</v>
      </c>
    </row>
    <row r="38" spans="1:15">
      <c r="A38" s="34" t="s">
        <v>21</v>
      </c>
      <c r="B38" s="55">
        <v>601</v>
      </c>
      <c r="C38" s="218">
        <v>0</v>
      </c>
      <c r="D38" s="121">
        <v>0</v>
      </c>
      <c r="E38" s="92">
        <v>0</v>
      </c>
      <c r="F38" s="148">
        <v>0</v>
      </c>
      <c r="G38" s="228">
        <f t="shared" si="4"/>
        <v>0</v>
      </c>
      <c r="H38" s="78">
        <f t="shared" si="5"/>
        <v>0</v>
      </c>
      <c r="I38" s="77"/>
      <c r="J38" s="67">
        <f t="shared" si="3"/>
        <v>0</v>
      </c>
      <c r="K38" s="112" t="str">
        <f t="shared" si="7"/>
        <v>x</v>
      </c>
      <c r="L38" s="173"/>
      <c r="M38" s="162">
        <v>0</v>
      </c>
      <c r="N38" s="214">
        <v>0</v>
      </c>
      <c r="O38" s="132"/>
    </row>
    <row r="39" spans="1:15">
      <c r="A39" s="35" t="s">
        <v>20</v>
      </c>
      <c r="B39" s="56">
        <v>602</v>
      </c>
      <c r="C39" s="198">
        <v>16600</v>
      </c>
      <c r="D39" s="122">
        <v>16600</v>
      </c>
      <c r="E39" s="93">
        <v>7800</v>
      </c>
      <c r="F39" s="122">
        <v>2607</v>
      </c>
      <c r="G39" s="168">
        <f t="shared" si="4"/>
        <v>1091</v>
      </c>
      <c r="H39" s="78">
        <f t="shared" si="5"/>
        <v>2661</v>
      </c>
      <c r="I39" s="77"/>
      <c r="J39" s="104">
        <f t="shared" si="3"/>
        <v>6359</v>
      </c>
      <c r="K39" s="113">
        <f t="shared" si="7"/>
        <v>81.525641025641022</v>
      </c>
      <c r="L39" s="173"/>
      <c r="M39" s="160">
        <v>3698</v>
      </c>
      <c r="N39" s="199">
        <v>6359</v>
      </c>
      <c r="O39" s="130"/>
    </row>
    <row r="40" spans="1:15">
      <c r="A40" s="35" t="s">
        <v>19</v>
      </c>
      <c r="B40" s="56">
        <v>604</v>
      </c>
      <c r="C40" s="198">
        <v>6</v>
      </c>
      <c r="D40" s="122">
        <v>0</v>
      </c>
      <c r="E40" s="93">
        <v>0</v>
      </c>
      <c r="F40" s="122">
        <v>0</v>
      </c>
      <c r="G40" s="168">
        <f t="shared" si="4"/>
        <v>271</v>
      </c>
      <c r="H40" s="78">
        <f t="shared" si="5"/>
        <v>-271</v>
      </c>
      <c r="I40" s="77"/>
      <c r="J40" s="104">
        <f t="shared" si="3"/>
        <v>0</v>
      </c>
      <c r="K40" s="113" t="str">
        <f t="shared" si="7"/>
        <v>x</v>
      </c>
      <c r="L40" s="173"/>
      <c r="M40" s="160">
        <v>271</v>
      </c>
      <c r="N40" s="199">
        <v>0</v>
      </c>
      <c r="O40" s="130"/>
    </row>
    <row r="41" spans="1:15">
      <c r="A41" s="35" t="s">
        <v>18</v>
      </c>
      <c r="B41" s="56" t="s">
        <v>17</v>
      </c>
      <c r="C41" s="198">
        <v>27944</v>
      </c>
      <c r="D41" s="122">
        <v>28454</v>
      </c>
      <c r="E41" s="93">
        <v>26053</v>
      </c>
      <c r="F41" s="122">
        <v>7520</v>
      </c>
      <c r="G41" s="168">
        <f t="shared" si="4"/>
        <v>6265</v>
      </c>
      <c r="H41" s="78">
        <f t="shared" si="5"/>
        <v>5373</v>
      </c>
      <c r="I41" s="77"/>
      <c r="J41" s="104">
        <f t="shared" si="3"/>
        <v>19158</v>
      </c>
      <c r="K41" s="113">
        <f t="shared" si="7"/>
        <v>73.534717690860944</v>
      </c>
      <c r="L41" s="173"/>
      <c r="M41" s="160">
        <v>13785</v>
      </c>
      <c r="N41" s="199">
        <v>19158</v>
      </c>
      <c r="O41" s="130"/>
    </row>
    <row r="42" spans="1:15" ht="13.8" thickBot="1">
      <c r="A42" s="32" t="s">
        <v>7</v>
      </c>
      <c r="B42" s="58" t="s">
        <v>16</v>
      </c>
      <c r="C42" s="200">
        <v>807</v>
      </c>
      <c r="D42" s="123">
        <v>2231</v>
      </c>
      <c r="E42" s="94">
        <v>2104</v>
      </c>
      <c r="F42" s="147">
        <v>220</v>
      </c>
      <c r="G42" s="169">
        <f t="shared" si="4"/>
        <v>-84</v>
      </c>
      <c r="H42" s="83">
        <f t="shared" si="5"/>
        <v>442</v>
      </c>
      <c r="I42" s="77"/>
      <c r="J42" s="105">
        <f t="shared" si="3"/>
        <v>578</v>
      </c>
      <c r="K42" s="114">
        <f t="shared" si="7"/>
        <v>27.471482889733839</v>
      </c>
      <c r="L42" s="173"/>
      <c r="M42" s="140">
        <v>136</v>
      </c>
      <c r="N42" s="204">
        <v>578</v>
      </c>
      <c r="O42" s="133"/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45357</v>
      </c>
      <c r="D43" s="61">
        <f t="shared" si="9"/>
        <v>47285</v>
      </c>
      <c r="E43" s="61">
        <f t="shared" si="9"/>
        <v>35957</v>
      </c>
      <c r="F43" s="8">
        <f t="shared" si="9"/>
        <v>10347</v>
      </c>
      <c r="G43" s="229">
        <f t="shared" si="9"/>
        <v>7543</v>
      </c>
      <c r="H43" s="222">
        <f t="shared" si="9"/>
        <v>8205</v>
      </c>
      <c r="I43" s="84">
        <f t="shared" si="9"/>
        <v>0</v>
      </c>
      <c r="J43" s="61">
        <f t="shared" si="3"/>
        <v>26095</v>
      </c>
      <c r="K43" s="117">
        <f t="shared" si="7"/>
        <v>72.572795283255005</v>
      </c>
      <c r="L43" s="173"/>
      <c r="M43" s="21">
        <f>SUM(M38:M42)</f>
        <v>17890</v>
      </c>
      <c r="N43" s="23">
        <f>SUM(N38:N42)</f>
        <v>26095</v>
      </c>
      <c r="O43" s="21">
        <f>SUM(O38:O42)</f>
        <v>0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106"/>
      <c r="K44" s="116"/>
      <c r="L44" s="173"/>
      <c r="M44" s="65"/>
      <c r="N44" s="141"/>
      <c r="O44" s="141"/>
    </row>
    <row r="45" spans="1:15" ht="13.8" thickBot="1">
      <c r="A45" s="66" t="s">
        <v>14</v>
      </c>
      <c r="B45" s="60" t="s">
        <v>4</v>
      </c>
      <c r="C45" s="8">
        <f t="shared" ref="C45:I45" si="10">C43-C41</f>
        <v>17413</v>
      </c>
      <c r="D45" s="61">
        <f t="shared" si="10"/>
        <v>18831</v>
      </c>
      <c r="E45" s="61">
        <f t="shared" si="10"/>
        <v>9904</v>
      </c>
      <c r="F45" s="8">
        <f t="shared" si="10"/>
        <v>2827</v>
      </c>
      <c r="G45" s="62">
        <f t="shared" si="10"/>
        <v>1278</v>
      </c>
      <c r="H45" s="8">
        <f t="shared" si="10"/>
        <v>2832</v>
      </c>
      <c r="I45" s="62">
        <f t="shared" si="10"/>
        <v>0</v>
      </c>
      <c r="J45" s="67">
        <f t="shared" si="3"/>
        <v>6937</v>
      </c>
      <c r="K45" s="112">
        <f t="shared" si="7"/>
        <v>70.04240710823909</v>
      </c>
      <c r="L45" s="173"/>
      <c r="M45" s="8">
        <f>M43-M41</f>
        <v>4105</v>
      </c>
      <c r="N45" s="142">
        <f>N43-N41</f>
        <v>6937</v>
      </c>
      <c r="O45" s="8">
        <f>O43-O41</f>
        <v>0</v>
      </c>
    </row>
    <row r="46" spans="1:15" ht="13.8" thickBot="1">
      <c r="A46" s="36" t="s">
        <v>13</v>
      </c>
      <c r="B46" s="60" t="s">
        <v>4</v>
      </c>
      <c r="C46" s="8">
        <f t="shared" ref="C46:J46" si="11">C43-C37</f>
        <v>295</v>
      </c>
      <c r="D46" s="61">
        <f t="shared" si="11"/>
        <v>0</v>
      </c>
      <c r="E46" s="61">
        <f t="shared" si="11"/>
        <v>0</v>
      </c>
      <c r="F46" s="8">
        <f t="shared" si="11"/>
        <v>3157</v>
      </c>
      <c r="G46" s="62">
        <f t="shared" si="11"/>
        <v>296</v>
      </c>
      <c r="H46" s="8">
        <f t="shared" si="11"/>
        <v>-7874</v>
      </c>
      <c r="I46" s="62">
        <f t="shared" si="11"/>
        <v>0</v>
      </c>
      <c r="J46" s="62">
        <f t="shared" si="11"/>
        <v>2769</v>
      </c>
      <c r="K46" s="112" t="str">
        <f t="shared" si="7"/>
        <v>x</v>
      </c>
      <c r="L46" s="173"/>
      <c r="M46" s="8">
        <f>M43-M37</f>
        <v>3453</v>
      </c>
      <c r="N46" s="142">
        <f>N43-N37</f>
        <v>2769</v>
      </c>
      <c r="O46" s="8">
        <f>O43-O37</f>
        <v>0</v>
      </c>
    </row>
    <row r="47" spans="1:15" ht="13.8" thickBot="1">
      <c r="A47" s="68" t="s">
        <v>12</v>
      </c>
      <c r="B47" s="69" t="s">
        <v>4</v>
      </c>
      <c r="C47" s="8">
        <f t="shared" ref="C47:J47" si="12">C46-C41</f>
        <v>-27649</v>
      </c>
      <c r="D47" s="61">
        <f t="shared" si="12"/>
        <v>-28454</v>
      </c>
      <c r="E47" s="61">
        <f t="shared" si="12"/>
        <v>-26053</v>
      </c>
      <c r="F47" s="8">
        <f t="shared" si="12"/>
        <v>-4363</v>
      </c>
      <c r="G47" s="62">
        <f t="shared" si="12"/>
        <v>-5969</v>
      </c>
      <c r="H47" s="8">
        <f t="shared" si="12"/>
        <v>-13247</v>
      </c>
      <c r="I47" s="62">
        <f t="shared" si="12"/>
        <v>0</v>
      </c>
      <c r="J47" s="62">
        <f t="shared" si="12"/>
        <v>-16389</v>
      </c>
      <c r="K47" s="112">
        <f t="shared" si="7"/>
        <v>62.906383142056576</v>
      </c>
      <c r="L47" s="173"/>
      <c r="M47" s="8">
        <f>M46-M41</f>
        <v>-10332</v>
      </c>
      <c r="N47" s="142">
        <f>N46-N41</f>
        <v>-16389</v>
      </c>
      <c r="O47" s="8">
        <f>O46-O41</f>
        <v>0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82</v>
      </c>
    </row>
    <row r="58" spans="1:10">
      <c r="A58" s="26" t="s">
        <v>83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50E8-5C48-4143-B0F9-16EE1C5FCCF0}">
  <dimension ref="A1:P63"/>
  <sheetViews>
    <sheetView workbookViewId="0">
      <selection activeCell="R1" sqref="R1"/>
    </sheetView>
  </sheetViews>
  <sheetFormatPr defaultColWidth="8.77734375" defaultRowHeight="13.2"/>
  <cols>
    <col min="1" max="1" width="37.77734375" style="26" customWidth="1"/>
    <col min="2" max="2" width="7.2187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77734375" style="2" customWidth="1"/>
    <col min="8" max="10" width="9.21875" style="2" customWidth="1"/>
    <col min="11" max="11" width="12" style="1" customWidth="1"/>
    <col min="12" max="12" width="8.77734375" style="1"/>
    <col min="13" max="13" width="11.77734375" style="1" customWidth="1"/>
    <col min="14" max="14" width="12.5546875" style="1" customWidth="1"/>
    <col min="15" max="15" width="11.77734375" style="1" customWidth="1"/>
    <col min="16" max="16" width="12" style="1" customWidth="1"/>
    <col min="17" max="16384" width="8.77734375" style="1"/>
  </cols>
  <sheetData>
    <row r="1" spans="1:16" ht="23.4">
      <c r="A1" s="465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470" t="s">
        <v>84</v>
      </c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2"/>
    </row>
    <row r="8" spans="1:16" ht="13.8" thickBot="1">
      <c r="A8" s="29" t="s">
        <v>59</v>
      </c>
      <c r="F8" s="14"/>
      <c r="G8" s="14"/>
    </row>
    <row r="9" spans="1:16" ht="13.8" thickBot="1">
      <c r="A9" s="153" t="s">
        <v>52</v>
      </c>
      <c r="B9" s="154" t="s">
        <v>77</v>
      </c>
      <c r="C9" s="70" t="s">
        <v>3</v>
      </c>
      <c r="D9" s="97" t="s">
        <v>58</v>
      </c>
      <c r="E9" s="98" t="s">
        <v>57</v>
      </c>
      <c r="F9" s="467" t="s">
        <v>56</v>
      </c>
      <c r="G9" s="473"/>
      <c r="H9" s="473"/>
      <c r="I9" s="474"/>
      <c r="J9" s="13" t="s">
        <v>69</v>
      </c>
      <c r="K9" s="12" t="s">
        <v>55</v>
      </c>
      <c r="M9" s="154" t="s">
        <v>53</v>
      </c>
      <c r="N9" s="154" t="s">
        <v>54</v>
      </c>
      <c r="O9" s="154" t="s">
        <v>53</v>
      </c>
    </row>
    <row r="10" spans="1:16" ht="13.8" thickBot="1">
      <c r="A10" s="31"/>
      <c r="B10" s="155"/>
      <c r="C10" s="71" t="s">
        <v>68</v>
      </c>
      <c r="D10" s="99">
        <v>2025</v>
      </c>
      <c r="E10" s="100">
        <v>2025</v>
      </c>
      <c r="F10" s="11" t="s">
        <v>51</v>
      </c>
      <c r="G10" s="182" t="s">
        <v>50</v>
      </c>
      <c r="H10" s="182" t="s">
        <v>49</v>
      </c>
      <c r="I10" s="183" t="s">
        <v>48</v>
      </c>
      <c r="J10" s="10" t="s">
        <v>8</v>
      </c>
      <c r="K10" s="9" t="s">
        <v>47</v>
      </c>
      <c r="M10" s="184" t="s">
        <v>64</v>
      </c>
      <c r="N10" s="155" t="s">
        <v>65</v>
      </c>
      <c r="O10" s="155" t="s">
        <v>46</v>
      </c>
    </row>
    <row r="11" spans="1:16">
      <c r="A11" s="32" t="s">
        <v>45</v>
      </c>
      <c r="B11" s="185"/>
      <c r="C11" s="186">
        <v>161</v>
      </c>
      <c r="D11" s="101">
        <v>205</v>
      </c>
      <c r="E11" s="95">
        <v>205</v>
      </c>
      <c r="F11" s="230">
        <v>162</v>
      </c>
      <c r="G11" s="187">
        <f t="shared" ref="G11:H23" si="0">M11</f>
        <v>164</v>
      </c>
      <c r="H11" s="188">
        <f t="shared" si="0"/>
        <v>165</v>
      </c>
      <c r="I11" s="189"/>
      <c r="J11" s="107" t="s">
        <v>4</v>
      </c>
      <c r="K11" s="111" t="s">
        <v>4</v>
      </c>
      <c r="L11" s="173"/>
      <c r="M11" s="190">
        <v>164</v>
      </c>
      <c r="N11" s="191">
        <v>165</v>
      </c>
      <c r="O11" s="85"/>
    </row>
    <row r="12" spans="1:16" ht="13.8" thickBot="1">
      <c r="A12" s="33" t="s">
        <v>44</v>
      </c>
      <c r="B12" s="192"/>
      <c r="C12" s="193">
        <v>157</v>
      </c>
      <c r="D12" s="156">
        <v>205</v>
      </c>
      <c r="E12" s="96">
        <v>206</v>
      </c>
      <c r="F12" s="231">
        <v>156.66999999999999</v>
      </c>
      <c r="G12" s="194">
        <f t="shared" si="0"/>
        <v>158.6</v>
      </c>
      <c r="H12" s="195">
        <f t="shared" si="0"/>
        <v>159.99</v>
      </c>
      <c r="I12" s="194"/>
      <c r="J12" s="108"/>
      <c r="K12" s="59" t="s">
        <v>4</v>
      </c>
      <c r="L12" s="173"/>
      <c r="M12" s="196">
        <v>158.6</v>
      </c>
      <c r="N12" s="197">
        <v>159.99</v>
      </c>
      <c r="O12" s="152"/>
    </row>
    <row r="13" spans="1:16">
      <c r="A13" s="34" t="s">
        <v>62</v>
      </c>
      <c r="B13" s="50"/>
      <c r="C13" s="198">
        <v>60667</v>
      </c>
      <c r="D13" s="101" t="s">
        <v>4</v>
      </c>
      <c r="E13" s="101" t="s">
        <v>4</v>
      </c>
      <c r="F13" s="132">
        <v>60436</v>
      </c>
      <c r="G13" s="77">
        <f t="shared" si="0"/>
        <v>60829</v>
      </c>
      <c r="H13" s="78">
        <f t="shared" si="0"/>
        <v>61379</v>
      </c>
      <c r="I13" s="77"/>
      <c r="J13" s="104" t="s">
        <v>4</v>
      </c>
      <c r="K13" s="6" t="s">
        <v>4</v>
      </c>
      <c r="L13" s="173"/>
      <c r="M13" s="159">
        <v>60829</v>
      </c>
      <c r="N13" s="199">
        <v>61379</v>
      </c>
      <c r="O13" s="126"/>
    </row>
    <row r="14" spans="1:16">
      <c r="A14" s="35" t="s">
        <v>63</v>
      </c>
      <c r="B14" s="50"/>
      <c r="C14" s="198">
        <v>52995</v>
      </c>
      <c r="D14" s="102" t="s">
        <v>4</v>
      </c>
      <c r="E14" s="102" t="s">
        <v>4</v>
      </c>
      <c r="F14" s="130">
        <v>53129</v>
      </c>
      <c r="G14" s="77">
        <f t="shared" si="0"/>
        <v>59961</v>
      </c>
      <c r="H14" s="78">
        <f t="shared" si="0"/>
        <v>54873</v>
      </c>
      <c r="I14" s="77"/>
      <c r="J14" s="104" t="s">
        <v>4</v>
      </c>
      <c r="K14" s="6" t="s">
        <v>4</v>
      </c>
      <c r="L14" s="173"/>
      <c r="M14" s="160">
        <v>59961</v>
      </c>
      <c r="N14" s="199">
        <v>54873</v>
      </c>
      <c r="O14" s="126"/>
    </row>
    <row r="15" spans="1:16">
      <c r="A15" s="35" t="s">
        <v>43</v>
      </c>
      <c r="B15" s="50" t="s">
        <v>42</v>
      </c>
      <c r="C15" s="198">
        <v>1461</v>
      </c>
      <c r="D15" s="102" t="s">
        <v>4</v>
      </c>
      <c r="E15" s="102" t="s">
        <v>4</v>
      </c>
      <c r="F15" s="130">
        <v>1699</v>
      </c>
      <c r="G15" s="77">
        <f t="shared" si="0"/>
        <v>1530</v>
      </c>
      <c r="H15" s="78">
        <f t="shared" si="0"/>
        <v>1521</v>
      </c>
      <c r="I15" s="77"/>
      <c r="J15" s="104" t="s">
        <v>4</v>
      </c>
      <c r="K15" s="6" t="s">
        <v>4</v>
      </c>
      <c r="L15" s="173"/>
      <c r="M15" s="160">
        <v>1530</v>
      </c>
      <c r="N15" s="199">
        <v>1521</v>
      </c>
      <c r="O15" s="126"/>
    </row>
    <row r="16" spans="1:16">
      <c r="A16" s="35" t="s">
        <v>41</v>
      </c>
      <c r="B16" s="50" t="s">
        <v>4</v>
      </c>
      <c r="C16" s="198">
        <v>8804</v>
      </c>
      <c r="D16" s="102" t="s">
        <v>4</v>
      </c>
      <c r="E16" s="102" t="s">
        <v>4</v>
      </c>
      <c r="F16" s="130">
        <v>49842</v>
      </c>
      <c r="G16" s="77">
        <f t="shared" si="0"/>
        <v>55346</v>
      </c>
      <c r="H16" s="78">
        <f t="shared" si="0"/>
        <v>35774</v>
      </c>
      <c r="I16" s="77"/>
      <c r="J16" s="104" t="s">
        <v>4</v>
      </c>
      <c r="K16" s="6" t="s">
        <v>4</v>
      </c>
      <c r="L16" s="173"/>
      <c r="M16" s="160">
        <v>55346</v>
      </c>
      <c r="N16" s="199">
        <v>35774</v>
      </c>
      <c r="O16" s="126"/>
    </row>
    <row r="17" spans="1:15" ht="13.8" thickBot="1">
      <c r="A17" s="32" t="s">
        <v>40</v>
      </c>
      <c r="B17" s="51" t="s">
        <v>39</v>
      </c>
      <c r="C17" s="200">
        <v>45468</v>
      </c>
      <c r="D17" s="103" t="s">
        <v>4</v>
      </c>
      <c r="E17" s="103" t="s">
        <v>4</v>
      </c>
      <c r="F17" s="145">
        <v>30442</v>
      </c>
      <c r="G17" s="77">
        <f t="shared" si="0"/>
        <v>42159</v>
      </c>
      <c r="H17" s="78">
        <f t="shared" si="0"/>
        <v>76879</v>
      </c>
      <c r="I17" s="80"/>
      <c r="J17" s="109" t="s">
        <v>4</v>
      </c>
      <c r="K17" s="7" t="s">
        <v>4</v>
      </c>
      <c r="L17" s="173"/>
      <c r="M17" s="161">
        <v>42159</v>
      </c>
      <c r="N17" s="201">
        <v>76879</v>
      </c>
      <c r="O17" s="127"/>
    </row>
    <row r="18" spans="1:15" ht="13.8" thickBot="1">
      <c r="A18" s="36" t="s">
        <v>38</v>
      </c>
      <c r="B18" s="25"/>
      <c r="C18" s="52">
        <f>C13-C14+C15+C16+C17</f>
        <v>63405</v>
      </c>
      <c r="D18" s="52" t="s">
        <v>4</v>
      </c>
      <c r="E18" s="52" t="s">
        <v>4</v>
      </c>
      <c r="F18" s="21">
        <f>F13-F14+F15+F16+F17</f>
        <v>89290</v>
      </c>
      <c r="G18" s="21">
        <f>G13-G14+G15+G16+G17</f>
        <v>99903</v>
      </c>
      <c r="H18" s="21">
        <f t="shared" ref="H18:I18" si="1">H13-H14+H15+H16+H17</f>
        <v>120680</v>
      </c>
      <c r="I18" s="21">
        <f t="shared" si="1"/>
        <v>0</v>
      </c>
      <c r="J18" s="61" t="s">
        <v>4</v>
      </c>
      <c r="K18" s="8" t="s">
        <v>4</v>
      </c>
      <c r="L18" s="173"/>
      <c r="M18" s="134">
        <f>M13-M14+M15+M16+M17</f>
        <v>99903</v>
      </c>
      <c r="N18" s="134">
        <f t="shared" ref="N18:O18" si="2">N13-N14+N15+N16+N17</f>
        <v>120680</v>
      </c>
      <c r="O18" s="134">
        <f t="shared" si="2"/>
        <v>0</v>
      </c>
    </row>
    <row r="19" spans="1:15">
      <c r="A19" s="32" t="s">
        <v>66</v>
      </c>
      <c r="B19" s="53" t="s">
        <v>67</v>
      </c>
      <c r="C19" s="202">
        <v>7672</v>
      </c>
      <c r="D19" s="101" t="s">
        <v>4</v>
      </c>
      <c r="E19" s="101" t="s">
        <v>4</v>
      </c>
      <c r="F19" s="145">
        <v>6779</v>
      </c>
      <c r="G19" s="77">
        <f t="shared" si="0"/>
        <v>6368</v>
      </c>
      <c r="H19" s="78">
        <f t="shared" si="0"/>
        <v>6506</v>
      </c>
      <c r="I19" s="81"/>
      <c r="J19" s="109" t="s">
        <v>4</v>
      </c>
      <c r="K19" s="7" t="s">
        <v>4</v>
      </c>
      <c r="L19" s="173"/>
      <c r="M19" s="162">
        <v>6368</v>
      </c>
      <c r="N19" s="201">
        <v>6506</v>
      </c>
      <c r="O19" s="127"/>
    </row>
    <row r="20" spans="1:15">
      <c r="A20" s="35" t="s">
        <v>37</v>
      </c>
      <c r="B20" s="50" t="s">
        <v>36</v>
      </c>
      <c r="C20" s="203">
        <v>31713</v>
      </c>
      <c r="D20" s="102" t="s">
        <v>4</v>
      </c>
      <c r="E20" s="102" t="s">
        <v>4</v>
      </c>
      <c r="F20" s="130">
        <v>32159</v>
      </c>
      <c r="G20" s="77">
        <f t="shared" si="0"/>
        <v>31489</v>
      </c>
      <c r="H20" s="78">
        <f t="shared" si="0"/>
        <v>29817</v>
      </c>
      <c r="I20" s="77"/>
      <c r="J20" s="104" t="s">
        <v>4</v>
      </c>
      <c r="K20" s="6" t="s">
        <v>4</v>
      </c>
      <c r="L20" s="173"/>
      <c r="M20" s="160">
        <v>31489</v>
      </c>
      <c r="N20" s="199">
        <v>29817</v>
      </c>
      <c r="O20" s="126"/>
    </row>
    <row r="21" spans="1:15">
      <c r="A21" s="35" t="s">
        <v>35</v>
      </c>
      <c r="B21" s="50" t="s">
        <v>4</v>
      </c>
      <c r="C21" s="203">
        <v>0</v>
      </c>
      <c r="D21" s="102" t="s">
        <v>4</v>
      </c>
      <c r="E21" s="102" t="s">
        <v>4</v>
      </c>
      <c r="F21" s="130">
        <v>0</v>
      </c>
      <c r="G21" s="77">
        <f t="shared" si="0"/>
        <v>0</v>
      </c>
      <c r="H21" s="78">
        <f t="shared" si="0"/>
        <v>0</v>
      </c>
      <c r="I21" s="77"/>
      <c r="J21" s="104" t="s">
        <v>4</v>
      </c>
      <c r="K21" s="6" t="s">
        <v>4</v>
      </c>
      <c r="L21" s="173"/>
      <c r="M21" s="160">
        <v>0</v>
      </c>
      <c r="N21" s="199">
        <v>0</v>
      </c>
      <c r="O21" s="126"/>
    </row>
    <row r="22" spans="1:15">
      <c r="A22" s="35" t="s">
        <v>34</v>
      </c>
      <c r="B22" s="50" t="s">
        <v>4</v>
      </c>
      <c r="C22" s="203">
        <v>23908</v>
      </c>
      <c r="D22" s="102" t="s">
        <v>4</v>
      </c>
      <c r="E22" s="102" t="s">
        <v>4</v>
      </c>
      <c r="F22" s="130">
        <v>46386</v>
      </c>
      <c r="G22" s="77">
        <f t="shared" si="0"/>
        <v>66832</v>
      </c>
      <c r="H22" s="78">
        <f t="shared" si="0"/>
        <v>83498</v>
      </c>
      <c r="I22" s="77"/>
      <c r="J22" s="104" t="s">
        <v>4</v>
      </c>
      <c r="K22" s="6" t="s">
        <v>4</v>
      </c>
      <c r="L22" s="173"/>
      <c r="M22" s="160">
        <v>66832</v>
      </c>
      <c r="N22" s="199">
        <v>83498</v>
      </c>
      <c r="O22" s="126"/>
    </row>
    <row r="23" spans="1:15" ht="13.8" thickBot="1">
      <c r="A23" s="33" t="s">
        <v>33</v>
      </c>
      <c r="B23" s="54" t="s">
        <v>4</v>
      </c>
      <c r="C23" s="203">
        <v>0</v>
      </c>
      <c r="D23" s="103" t="s">
        <v>4</v>
      </c>
      <c r="E23" s="103" t="s">
        <v>4</v>
      </c>
      <c r="F23" s="133">
        <v>0</v>
      </c>
      <c r="G23" s="80">
        <f t="shared" si="0"/>
        <v>0</v>
      </c>
      <c r="H23" s="79">
        <f t="shared" si="0"/>
        <v>0</v>
      </c>
      <c r="I23" s="80"/>
      <c r="J23" s="110" t="s">
        <v>4</v>
      </c>
      <c r="K23" s="5" t="s">
        <v>4</v>
      </c>
      <c r="L23" s="173"/>
      <c r="M23" s="140">
        <v>0</v>
      </c>
      <c r="N23" s="204">
        <v>0</v>
      </c>
      <c r="O23" s="128"/>
    </row>
    <row r="24" spans="1:15">
      <c r="A24" s="37" t="s">
        <v>32</v>
      </c>
      <c r="B24" s="55" t="s">
        <v>4</v>
      </c>
      <c r="C24" s="205">
        <v>58966</v>
      </c>
      <c r="D24" s="118">
        <v>66623</v>
      </c>
      <c r="E24" s="89">
        <v>73999</v>
      </c>
      <c r="F24" s="118">
        <v>12330</v>
      </c>
      <c r="G24" s="164">
        <f>M24-F24</f>
        <v>9981</v>
      </c>
      <c r="H24" s="149">
        <f>N24-M24</f>
        <v>15027</v>
      </c>
      <c r="I24" s="170"/>
      <c r="J24" s="67">
        <f t="shared" ref="J24:J47" si="3">SUM(F24:I24)</f>
        <v>37338</v>
      </c>
      <c r="K24" s="112">
        <f>IF(E24=0,"x",(J24/E24*100))</f>
        <v>50.457438614035318</v>
      </c>
      <c r="L24" s="173"/>
      <c r="M24" s="159">
        <v>22311</v>
      </c>
      <c r="N24" s="207">
        <v>37338</v>
      </c>
      <c r="O24" s="129"/>
    </row>
    <row r="25" spans="1:15">
      <c r="A25" s="35" t="s">
        <v>31</v>
      </c>
      <c r="B25" s="56" t="s">
        <v>4</v>
      </c>
      <c r="C25" s="198">
        <v>14040</v>
      </c>
      <c r="D25" s="119"/>
      <c r="E25" s="90">
        <v>0</v>
      </c>
      <c r="F25" s="119">
        <v>0</v>
      </c>
      <c r="G25" s="165">
        <f t="shared" ref="G25:G42" si="4">M25-F25</f>
        <v>0</v>
      </c>
      <c r="H25" s="150">
        <f t="shared" ref="H25:H42" si="5">N25-M25</f>
        <v>0</v>
      </c>
      <c r="I25" s="171"/>
      <c r="J25" s="104">
        <f t="shared" si="3"/>
        <v>0</v>
      </c>
      <c r="K25" s="113" t="str">
        <f>IF(E25=0,"x",(J25/E25)*100)</f>
        <v>x</v>
      </c>
      <c r="L25" s="173"/>
      <c r="M25" s="160"/>
      <c r="N25" s="199"/>
      <c r="O25" s="130"/>
    </row>
    <row r="26" spans="1:15" ht="13.8" thickBot="1">
      <c r="A26" s="33" t="s">
        <v>30</v>
      </c>
      <c r="B26" s="57">
        <v>672</v>
      </c>
      <c r="C26" s="209">
        <v>44946</v>
      </c>
      <c r="D26" s="120">
        <v>66623</v>
      </c>
      <c r="E26" s="91">
        <v>73999</v>
      </c>
      <c r="F26" s="146">
        <v>12330</v>
      </c>
      <c r="G26" s="166">
        <f t="shared" si="4"/>
        <v>9981</v>
      </c>
      <c r="H26" s="151">
        <f t="shared" si="5"/>
        <v>15027</v>
      </c>
      <c r="I26" s="172"/>
      <c r="J26" s="105">
        <f t="shared" si="3"/>
        <v>37338</v>
      </c>
      <c r="K26" s="114">
        <f t="shared" ref="K26" si="6">IF(E26=0,"x",(J26/E26*100))</f>
        <v>50.457438614035318</v>
      </c>
      <c r="L26" s="173"/>
      <c r="M26" s="161">
        <v>22311</v>
      </c>
      <c r="N26" s="212">
        <v>37338</v>
      </c>
      <c r="O26" s="131"/>
    </row>
    <row r="27" spans="1:15">
      <c r="A27" s="34" t="s">
        <v>6</v>
      </c>
      <c r="B27" s="55">
        <v>501</v>
      </c>
      <c r="C27" s="198">
        <v>17948</v>
      </c>
      <c r="D27" s="121">
        <v>19130</v>
      </c>
      <c r="E27" s="92">
        <v>19130</v>
      </c>
      <c r="F27" s="121">
        <v>4395</v>
      </c>
      <c r="G27" s="228">
        <f t="shared" si="4"/>
        <v>5585</v>
      </c>
      <c r="H27" s="82">
        <f t="shared" si="5"/>
        <v>4918</v>
      </c>
      <c r="I27" s="81"/>
      <c r="J27" s="67">
        <f t="shared" si="3"/>
        <v>14898</v>
      </c>
      <c r="K27" s="117">
        <f t="shared" ref="K27:K47" si="7">IF(E27=0,"x",(J27/E27)*100)</f>
        <v>77.877679038159968</v>
      </c>
      <c r="L27" s="173"/>
      <c r="M27" s="162">
        <v>9980</v>
      </c>
      <c r="N27" s="214">
        <v>14898</v>
      </c>
      <c r="O27" s="132"/>
    </row>
    <row r="28" spans="1:15">
      <c r="A28" s="35" t="s">
        <v>29</v>
      </c>
      <c r="B28" s="56">
        <v>502</v>
      </c>
      <c r="C28" s="198">
        <v>5956</v>
      </c>
      <c r="D28" s="122">
        <v>6393</v>
      </c>
      <c r="E28" s="93">
        <v>6393</v>
      </c>
      <c r="F28" s="122">
        <v>1952</v>
      </c>
      <c r="G28" s="168">
        <f t="shared" si="4"/>
        <v>1688</v>
      </c>
      <c r="H28" s="78">
        <f t="shared" si="5"/>
        <v>1461</v>
      </c>
      <c r="I28" s="77"/>
      <c r="J28" s="104">
        <f t="shared" si="3"/>
        <v>5101</v>
      </c>
      <c r="K28" s="113">
        <f t="shared" si="7"/>
        <v>79.790395745346473</v>
      </c>
      <c r="L28" s="173"/>
      <c r="M28" s="160">
        <v>3640</v>
      </c>
      <c r="N28" s="199">
        <v>5101</v>
      </c>
      <c r="O28" s="130"/>
    </row>
    <row r="29" spans="1:15">
      <c r="A29" s="35" t="s">
        <v>5</v>
      </c>
      <c r="B29" s="56">
        <v>504</v>
      </c>
      <c r="C29" s="198">
        <v>0</v>
      </c>
      <c r="D29" s="122">
        <v>0</v>
      </c>
      <c r="E29" s="93">
        <v>0</v>
      </c>
      <c r="F29" s="122">
        <v>0</v>
      </c>
      <c r="G29" s="168">
        <f t="shared" si="4"/>
        <v>0</v>
      </c>
      <c r="H29" s="78">
        <f t="shared" si="5"/>
        <v>0</v>
      </c>
      <c r="I29" s="77"/>
      <c r="J29" s="104">
        <f t="shared" si="3"/>
        <v>0</v>
      </c>
      <c r="K29" s="113" t="str">
        <f t="shared" si="7"/>
        <v>x</v>
      </c>
      <c r="L29" s="173"/>
      <c r="M29" s="160">
        <v>0</v>
      </c>
      <c r="N29" s="199">
        <v>0</v>
      </c>
      <c r="O29" s="130"/>
    </row>
    <row r="30" spans="1:15">
      <c r="A30" s="35" t="s">
        <v>0</v>
      </c>
      <c r="B30" s="56">
        <v>511</v>
      </c>
      <c r="C30" s="198">
        <v>2121</v>
      </c>
      <c r="D30" s="122">
        <v>578</v>
      </c>
      <c r="E30" s="93">
        <v>2578</v>
      </c>
      <c r="F30" s="122">
        <v>388</v>
      </c>
      <c r="G30" s="168">
        <f t="shared" si="4"/>
        <v>483</v>
      </c>
      <c r="H30" s="78">
        <f t="shared" si="5"/>
        <v>688</v>
      </c>
      <c r="I30" s="77"/>
      <c r="J30" s="104">
        <f t="shared" si="3"/>
        <v>1559</v>
      </c>
      <c r="K30" s="113">
        <f t="shared" si="7"/>
        <v>60.473235065942589</v>
      </c>
      <c r="L30" s="173"/>
      <c r="M30" s="160">
        <v>871</v>
      </c>
      <c r="N30" s="199">
        <v>1559</v>
      </c>
      <c r="O30" s="130"/>
    </row>
    <row r="31" spans="1:15">
      <c r="A31" s="35" t="s">
        <v>1</v>
      </c>
      <c r="B31" s="56">
        <v>518</v>
      </c>
      <c r="C31" s="198">
        <v>5224</v>
      </c>
      <c r="D31" s="122">
        <v>4356</v>
      </c>
      <c r="E31" s="93">
        <v>4356</v>
      </c>
      <c r="F31" s="122">
        <v>1093</v>
      </c>
      <c r="G31" s="168">
        <f t="shared" si="4"/>
        <v>1056</v>
      </c>
      <c r="H31" s="78">
        <f t="shared" si="5"/>
        <v>2109</v>
      </c>
      <c r="I31" s="77"/>
      <c r="J31" s="104">
        <f t="shared" si="3"/>
        <v>4258</v>
      </c>
      <c r="K31" s="113">
        <f t="shared" si="7"/>
        <v>97.750229568411385</v>
      </c>
      <c r="L31" s="173"/>
      <c r="M31" s="160">
        <v>2149</v>
      </c>
      <c r="N31" s="199">
        <v>4258</v>
      </c>
      <c r="O31" s="130"/>
    </row>
    <row r="32" spans="1:15">
      <c r="A32" s="35" t="s">
        <v>28</v>
      </c>
      <c r="B32" s="56">
        <v>521</v>
      </c>
      <c r="C32" s="198">
        <v>65538</v>
      </c>
      <c r="D32" s="122">
        <v>94505</v>
      </c>
      <c r="E32" s="93">
        <v>94505</v>
      </c>
      <c r="F32" s="122">
        <v>15623</v>
      </c>
      <c r="G32" s="168">
        <f t="shared" si="4"/>
        <v>17582</v>
      </c>
      <c r="H32" s="78">
        <f t="shared" si="5"/>
        <v>19213</v>
      </c>
      <c r="I32" s="77"/>
      <c r="J32" s="104">
        <f t="shared" si="3"/>
        <v>52418</v>
      </c>
      <c r="K32" s="113">
        <f t="shared" si="7"/>
        <v>55.465848367811233</v>
      </c>
      <c r="L32" s="173"/>
      <c r="M32" s="160">
        <v>33205</v>
      </c>
      <c r="N32" s="199">
        <v>52418</v>
      </c>
      <c r="O32" s="130"/>
    </row>
    <row r="33" spans="1:15">
      <c r="A33" s="35" t="s">
        <v>27</v>
      </c>
      <c r="B33" s="56" t="s">
        <v>26</v>
      </c>
      <c r="C33" s="198">
        <v>22962</v>
      </c>
      <c r="D33" s="122">
        <v>33315</v>
      </c>
      <c r="E33" s="93">
        <v>33315</v>
      </c>
      <c r="F33" s="122">
        <v>5427</v>
      </c>
      <c r="G33" s="168">
        <f t="shared" si="4"/>
        <v>6274</v>
      </c>
      <c r="H33" s="78">
        <f t="shared" si="5"/>
        <v>6796</v>
      </c>
      <c r="I33" s="77"/>
      <c r="J33" s="104">
        <f t="shared" si="3"/>
        <v>18497</v>
      </c>
      <c r="K33" s="113">
        <f t="shared" si="7"/>
        <v>55.521536845264897</v>
      </c>
      <c r="L33" s="173"/>
      <c r="M33" s="160">
        <v>11701</v>
      </c>
      <c r="N33" s="199">
        <v>18497</v>
      </c>
      <c r="O33" s="130"/>
    </row>
    <row r="34" spans="1:15">
      <c r="A34" s="35" t="s">
        <v>25</v>
      </c>
      <c r="B34" s="56">
        <v>557</v>
      </c>
      <c r="C34" s="198">
        <v>0</v>
      </c>
      <c r="D34" s="122">
        <v>0</v>
      </c>
      <c r="E34" s="93">
        <v>0</v>
      </c>
      <c r="F34" s="122">
        <v>0</v>
      </c>
      <c r="G34" s="168">
        <f t="shared" si="4"/>
        <v>0</v>
      </c>
      <c r="H34" s="78">
        <f t="shared" si="5"/>
        <v>0</v>
      </c>
      <c r="I34" s="77"/>
      <c r="J34" s="104">
        <f t="shared" si="3"/>
        <v>0</v>
      </c>
      <c r="K34" s="113" t="str">
        <f t="shared" si="7"/>
        <v>x</v>
      </c>
      <c r="L34" s="173"/>
      <c r="M34" s="160">
        <v>0</v>
      </c>
      <c r="N34" s="199">
        <v>0</v>
      </c>
      <c r="O34" s="130"/>
    </row>
    <row r="35" spans="1:15">
      <c r="A35" s="35" t="s">
        <v>2</v>
      </c>
      <c r="B35" s="56">
        <v>551</v>
      </c>
      <c r="C35" s="198">
        <v>1803</v>
      </c>
      <c r="D35" s="122">
        <v>1726</v>
      </c>
      <c r="E35" s="93">
        <v>1726</v>
      </c>
      <c r="F35" s="122">
        <v>439</v>
      </c>
      <c r="G35" s="168">
        <f t="shared" si="4"/>
        <v>464</v>
      </c>
      <c r="H35" s="78">
        <f t="shared" si="5"/>
        <v>447</v>
      </c>
      <c r="I35" s="77"/>
      <c r="J35" s="104">
        <f t="shared" si="3"/>
        <v>1350</v>
      </c>
      <c r="K35" s="113">
        <f t="shared" si="7"/>
        <v>78.215527230590965</v>
      </c>
      <c r="L35" s="173"/>
      <c r="M35" s="160">
        <v>903</v>
      </c>
      <c r="N35" s="199">
        <v>1350</v>
      </c>
      <c r="O35" s="130"/>
    </row>
    <row r="36" spans="1:15" ht="13.8" thickBot="1">
      <c r="A36" s="32" t="s">
        <v>24</v>
      </c>
      <c r="B36" s="58" t="s">
        <v>23</v>
      </c>
      <c r="C36" s="200">
        <v>2357</v>
      </c>
      <c r="D36" s="123">
        <v>172</v>
      </c>
      <c r="E36" s="94">
        <v>4856</v>
      </c>
      <c r="F36" s="147">
        <v>87</v>
      </c>
      <c r="G36" s="168">
        <f t="shared" si="4"/>
        <v>544</v>
      </c>
      <c r="H36" s="78">
        <f t="shared" si="5"/>
        <v>1030</v>
      </c>
      <c r="I36" s="77"/>
      <c r="J36" s="105">
        <f t="shared" si="3"/>
        <v>1661</v>
      </c>
      <c r="K36" s="114">
        <f t="shared" si="7"/>
        <v>34.205107084019772</v>
      </c>
      <c r="L36" s="173"/>
      <c r="M36" s="140">
        <v>631</v>
      </c>
      <c r="N36" s="204">
        <v>1661</v>
      </c>
      <c r="O36" s="133"/>
    </row>
    <row r="37" spans="1:15" ht="13.8" thickBot="1">
      <c r="A37" s="36" t="s">
        <v>22</v>
      </c>
      <c r="B37" s="60"/>
      <c r="C37" s="52">
        <f t="shared" ref="C37:I37" si="8">SUM(C27:C36)</f>
        <v>123909</v>
      </c>
      <c r="D37" s="52">
        <f t="shared" si="8"/>
        <v>160175</v>
      </c>
      <c r="E37" s="61">
        <f t="shared" si="8"/>
        <v>166859</v>
      </c>
      <c r="F37" s="52">
        <f t="shared" si="8"/>
        <v>29404</v>
      </c>
      <c r="G37" s="52">
        <f t="shared" si="8"/>
        <v>33676</v>
      </c>
      <c r="H37" s="21">
        <f t="shared" si="8"/>
        <v>36662</v>
      </c>
      <c r="I37" s="217">
        <f t="shared" si="8"/>
        <v>0</v>
      </c>
      <c r="J37" s="61">
        <f t="shared" si="3"/>
        <v>99742</v>
      </c>
      <c r="K37" s="115">
        <f t="shared" si="7"/>
        <v>59.77621824414625</v>
      </c>
      <c r="L37" s="173"/>
      <c r="M37" s="21">
        <f>SUM(M27:M36)</f>
        <v>63080</v>
      </c>
      <c r="N37" s="23">
        <f>SUM(N27:N36)</f>
        <v>99742</v>
      </c>
      <c r="O37" s="21">
        <f>SUM(O27:O36)</f>
        <v>0</v>
      </c>
    </row>
    <row r="38" spans="1:15">
      <c r="A38" s="34" t="s">
        <v>21</v>
      </c>
      <c r="B38" s="55">
        <v>601</v>
      </c>
      <c r="C38" s="218">
        <v>7443</v>
      </c>
      <c r="D38" s="121">
        <v>6772</v>
      </c>
      <c r="E38" s="92">
        <v>6772</v>
      </c>
      <c r="F38" s="148">
        <v>1990</v>
      </c>
      <c r="G38" s="168">
        <f t="shared" si="4"/>
        <v>2036</v>
      </c>
      <c r="H38" s="78">
        <f t="shared" si="5"/>
        <v>2065</v>
      </c>
      <c r="I38" s="77"/>
      <c r="J38" s="67">
        <f t="shared" si="3"/>
        <v>6091</v>
      </c>
      <c r="K38" s="112">
        <f t="shared" si="7"/>
        <v>89.943886591848781</v>
      </c>
      <c r="L38" s="173"/>
      <c r="M38" s="162">
        <v>4026</v>
      </c>
      <c r="N38" s="214">
        <v>6091</v>
      </c>
      <c r="O38" s="132"/>
    </row>
    <row r="39" spans="1:15">
      <c r="A39" s="35" t="s">
        <v>20</v>
      </c>
      <c r="B39" s="56">
        <v>602</v>
      </c>
      <c r="C39" s="198">
        <v>70001</v>
      </c>
      <c r="D39" s="122">
        <v>86157</v>
      </c>
      <c r="E39" s="93">
        <v>86157</v>
      </c>
      <c r="F39" s="122">
        <v>18217</v>
      </c>
      <c r="G39" s="168">
        <f t="shared" si="4"/>
        <v>18534</v>
      </c>
      <c r="H39" s="78">
        <f t="shared" si="5"/>
        <v>18968</v>
      </c>
      <c r="I39" s="77"/>
      <c r="J39" s="104">
        <f t="shared" si="3"/>
        <v>55719</v>
      </c>
      <c r="K39" s="113">
        <f t="shared" si="7"/>
        <v>64.671471847905565</v>
      </c>
      <c r="L39" s="173"/>
      <c r="M39" s="160">
        <v>36751</v>
      </c>
      <c r="N39" s="199">
        <v>55719</v>
      </c>
      <c r="O39" s="130"/>
    </row>
    <row r="40" spans="1:15">
      <c r="A40" s="35" t="s">
        <v>19</v>
      </c>
      <c r="B40" s="56">
        <v>604</v>
      </c>
      <c r="C40" s="198">
        <v>0</v>
      </c>
      <c r="D40" s="122">
        <v>0</v>
      </c>
      <c r="E40" s="93">
        <v>0</v>
      </c>
      <c r="F40" s="122">
        <v>0</v>
      </c>
      <c r="G40" s="168">
        <f t="shared" si="4"/>
        <v>0</v>
      </c>
      <c r="H40" s="78">
        <f t="shared" si="5"/>
        <v>0</v>
      </c>
      <c r="I40" s="77"/>
      <c r="J40" s="104">
        <f t="shared" si="3"/>
        <v>0</v>
      </c>
      <c r="K40" s="113" t="str">
        <f t="shared" si="7"/>
        <v>x</v>
      </c>
      <c r="L40" s="173"/>
      <c r="M40" s="160">
        <v>0</v>
      </c>
      <c r="N40" s="199">
        <v>0</v>
      </c>
      <c r="O40" s="130"/>
    </row>
    <row r="41" spans="1:15">
      <c r="A41" s="35" t="s">
        <v>18</v>
      </c>
      <c r="B41" s="56" t="s">
        <v>17</v>
      </c>
      <c r="C41" s="198">
        <v>45031</v>
      </c>
      <c r="D41" s="122">
        <v>66623</v>
      </c>
      <c r="E41" s="93">
        <v>73307</v>
      </c>
      <c r="F41" s="122">
        <v>12358</v>
      </c>
      <c r="G41" s="168">
        <f t="shared" si="4"/>
        <v>10008</v>
      </c>
      <c r="H41" s="78">
        <f t="shared" si="5"/>
        <v>15464</v>
      </c>
      <c r="I41" s="77"/>
      <c r="J41" s="104">
        <f t="shared" si="3"/>
        <v>37830</v>
      </c>
      <c r="K41" s="113">
        <f t="shared" si="7"/>
        <v>51.604894484837736</v>
      </c>
      <c r="L41" s="173"/>
      <c r="M41" s="160">
        <v>22366</v>
      </c>
      <c r="N41" s="199">
        <v>37830</v>
      </c>
      <c r="O41" s="130"/>
    </row>
    <row r="42" spans="1:15" ht="13.8" thickBot="1">
      <c r="A42" s="32" t="s">
        <v>7</v>
      </c>
      <c r="B42" s="58" t="s">
        <v>16</v>
      </c>
      <c r="C42" s="200">
        <v>1546</v>
      </c>
      <c r="D42" s="123">
        <v>700</v>
      </c>
      <c r="E42" s="94">
        <v>700</v>
      </c>
      <c r="F42" s="147">
        <v>162</v>
      </c>
      <c r="G42" s="169">
        <f t="shared" si="4"/>
        <v>489</v>
      </c>
      <c r="H42" s="83">
        <f t="shared" si="5"/>
        <v>343</v>
      </c>
      <c r="I42" s="77"/>
      <c r="J42" s="105">
        <f t="shared" si="3"/>
        <v>994</v>
      </c>
      <c r="K42" s="114">
        <f t="shared" si="7"/>
        <v>142</v>
      </c>
      <c r="L42" s="173"/>
      <c r="M42" s="140">
        <v>651</v>
      </c>
      <c r="N42" s="204">
        <v>994</v>
      </c>
      <c r="O42" s="133"/>
    </row>
    <row r="43" spans="1:15" ht="13.8" thickBot="1">
      <c r="A43" s="36" t="s">
        <v>15</v>
      </c>
      <c r="B43" s="60" t="s">
        <v>4</v>
      </c>
      <c r="C43" s="52">
        <f t="shared" ref="C43:I43" si="9">SUM(C38:C42)</f>
        <v>124021</v>
      </c>
      <c r="D43" s="52">
        <f t="shared" si="9"/>
        <v>160252</v>
      </c>
      <c r="E43" s="61">
        <f t="shared" si="9"/>
        <v>166936</v>
      </c>
      <c r="F43" s="8">
        <f t="shared" si="9"/>
        <v>32727</v>
      </c>
      <c r="G43" s="229">
        <f t="shared" si="9"/>
        <v>31067</v>
      </c>
      <c r="H43" s="222">
        <f t="shared" si="9"/>
        <v>36840</v>
      </c>
      <c r="I43" s="84">
        <f t="shared" si="9"/>
        <v>0</v>
      </c>
      <c r="J43" s="61">
        <f t="shared" si="3"/>
        <v>100634</v>
      </c>
      <c r="K43" s="117">
        <f t="shared" si="7"/>
        <v>60.282982699956868</v>
      </c>
      <c r="L43" s="173"/>
      <c r="M43" s="21">
        <f>SUM(M38:M42)</f>
        <v>63794</v>
      </c>
      <c r="N43" s="23">
        <f>SUM(N38:N42)</f>
        <v>100634</v>
      </c>
      <c r="O43" s="21">
        <f>SUM(O38:O42)</f>
        <v>0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106"/>
      <c r="K44" s="116"/>
      <c r="L44" s="173"/>
      <c r="M44" s="65"/>
      <c r="N44" s="141"/>
      <c r="O44" s="141"/>
    </row>
    <row r="45" spans="1:15" ht="13.8" thickBot="1">
      <c r="A45" s="66" t="s">
        <v>14</v>
      </c>
      <c r="B45" s="60" t="s">
        <v>4</v>
      </c>
      <c r="C45" s="8">
        <f t="shared" ref="C45:I45" si="10">C43-C41</f>
        <v>78990</v>
      </c>
      <c r="D45" s="61">
        <f t="shared" si="10"/>
        <v>93629</v>
      </c>
      <c r="E45" s="61">
        <f t="shared" si="10"/>
        <v>93629</v>
      </c>
      <c r="F45" s="8">
        <f t="shared" si="10"/>
        <v>20369</v>
      </c>
      <c r="G45" s="62">
        <f t="shared" si="10"/>
        <v>21059</v>
      </c>
      <c r="H45" s="8">
        <f t="shared" si="10"/>
        <v>21376</v>
      </c>
      <c r="I45" s="62">
        <f t="shared" si="10"/>
        <v>0</v>
      </c>
      <c r="J45" s="67">
        <f t="shared" si="3"/>
        <v>62804</v>
      </c>
      <c r="K45" s="112">
        <f t="shared" si="7"/>
        <v>67.077508037039806</v>
      </c>
      <c r="L45" s="173"/>
      <c r="M45" s="8">
        <f>M43-M41</f>
        <v>41428</v>
      </c>
      <c r="N45" s="142">
        <f>N43-N41</f>
        <v>62804</v>
      </c>
      <c r="O45" s="8">
        <f>O43-O41</f>
        <v>0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112</v>
      </c>
      <c r="D46" s="61">
        <f t="shared" si="11"/>
        <v>77</v>
      </c>
      <c r="E46" s="61">
        <f t="shared" si="11"/>
        <v>77</v>
      </c>
      <c r="F46" s="8">
        <f t="shared" si="11"/>
        <v>3323</v>
      </c>
      <c r="G46" s="62">
        <f t="shared" si="11"/>
        <v>-2609</v>
      </c>
      <c r="H46" s="8">
        <f t="shared" si="11"/>
        <v>178</v>
      </c>
      <c r="I46" s="62">
        <f t="shared" si="11"/>
        <v>0</v>
      </c>
      <c r="J46" s="67">
        <f t="shared" si="3"/>
        <v>892</v>
      </c>
      <c r="K46" s="112">
        <f t="shared" si="7"/>
        <v>1158.4415584415585</v>
      </c>
      <c r="L46" s="173"/>
      <c r="M46" s="8">
        <f>M43-M37</f>
        <v>714</v>
      </c>
      <c r="N46" s="142">
        <f>N43-N37</f>
        <v>892</v>
      </c>
      <c r="O46" s="8">
        <f>O43-O37</f>
        <v>0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-44919</v>
      </c>
      <c r="D47" s="61">
        <f t="shared" si="12"/>
        <v>-66546</v>
      </c>
      <c r="E47" s="61">
        <f t="shared" si="12"/>
        <v>-73230</v>
      </c>
      <c r="F47" s="8">
        <f t="shared" si="12"/>
        <v>-9035</v>
      </c>
      <c r="G47" s="62">
        <f t="shared" si="12"/>
        <v>-12617</v>
      </c>
      <c r="H47" s="8">
        <f t="shared" si="12"/>
        <v>-15286</v>
      </c>
      <c r="I47" s="62">
        <f t="shared" si="12"/>
        <v>0</v>
      </c>
      <c r="J47" s="61">
        <f t="shared" si="3"/>
        <v>-36938</v>
      </c>
      <c r="K47" s="112">
        <f t="shared" si="7"/>
        <v>50.441076061723336</v>
      </c>
      <c r="L47" s="173"/>
      <c r="M47" s="8">
        <f>M46-M41</f>
        <v>-21652</v>
      </c>
      <c r="N47" s="142">
        <f>N46-N41</f>
        <v>-36938</v>
      </c>
      <c r="O47" s="8">
        <f>O46-O41</f>
        <v>0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85</v>
      </c>
    </row>
    <row r="58" spans="1:10">
      <c r="A58" s="26" t="s">
        <v>86</v>
      </c>
    </row>
    <row r="60" spans="1:10">
      <c r="A60" s="26" t="s">
        <v>87</v>
      </c>
    </row>
    <row r="61" spans="1:10">
      <c r="A61" s="26" t="s">
        <v>88</v>
      </c>
    </row>
    <row r="62" spans="1:10">
      <c r="A62" s="26" t="s">
        <v>89</v>
      </c>
    </row>
    <row r="63" spans="1:10">
      <c r="A63" s="26" t="s">
        <v>90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6D1AE-A074-4F9A-B4BE-45198AC27EEC}">
  <dimension ref="A1:P58"/>
  <sheetViews>
    <sheetView workbookViewId="0">
      <selection activeCell="R1" sqref="R1"/>
    </sheetView>
  </sheetViews>
  <sheetFormatPr defaultColWidth="8.77734375" defaultRowHeight="13.2"/>
  <cols>
    <col min="1" max="1" width="37.77734375" style="26" customWidth="1"/>
    <col min="2" max="2" width="7.2187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77734375" style="2" customWidth="1"/>
    <col min="8" max="10" width="9.21875" style="2" customWidth="1"/>
    <col min="11" max="11" width="12" style="1" customWidth="1"/>
    <col min="12" max="12" width="8.77734375" style="1"/>
    <col min="13" max="13" width="11.77734375" style="1" customWidth="1"/>
    <col min="14" max="14" width="12.5546875" style="1" customWidth="1"/>
    <col min="15" max="15" width="11.77734375" style="1" customWidth="1"/>
    <col min="16" max="16" width="12" style="1" customWidth="1"/>
    <col min="17" max="16384" width="8.77734375" style="1"/>
  </cols>
  <sheetData>
    <row r="1" spans="1:16" ht="23.4">
      <c r="A1" s="465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470" t="s">
        <v>91</v>
      </c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2"/>
    </row>
    <row r="8" spans="1:16" ht="13.8" thickBot="1">
      <c r="A8" s="29" t="s">
        <v>59</v>
      </c>
      <c r="F8" s="14"/>
      <c r="G8" s="14"/>
    </row>
    <row r="9" spans="1:16" ht="13.8" thickBot="1">
      <c r="A9" s="153" t="s">
        <v>52</v>
      </c>
      <c r="B9" s="154" t="s">
        <v>77</v>
      </c>
      <c r="C9" s="70" t="s">
        <v>3</v>
      </c>
      <c r="D9" s="97" t="s">
        <v>58</v>
      </c>
      <c r="E9" s="98" t="s">
        <v>57</v>
      </c>
      <c r="F9" s="467" t="s">
        <v>56</v>
      </c>
      <c r="G9" s="473"/>
      <c r="H9" s="473"/>
      <c r="I9" s="474"/>
      <c r="J9" s="13" t="s">
        <v>69</v>
      </c>
      <c r="K9" s="12" t="s">
        <v>55</v>
      </c>
      <c r="M9" s="154" t="s">
        <v>53</v>
      </c>
      <c r="N9" s="154" t="s">
        <v>54</v>
      </c>
      <c r="O9" s="154" t="s">
        <v>53</v>
      </c>
    </row>
    <row r="10" spans="1:16" ht="13.8" thickBot="1">
      <c r="A10" s="31"/>
      <c r="B10" s="155"/>
      <c r="C10" s="71" t="s">
        <v>68</v>
      </c>
      <c r="D10" s="99">
        <v>2025</v>
      </c>
      <c r="E10" s="100">
        <v>2025</v>
      </c>
      <c r="F10" s="11" t="s">
        <v>51</v>
      </c>
      <c r="G10" s="182" t="s">
        <v>50</v>
      </c>
      <c r="H10" s="182" t="s">
        <v>49</v>
      </c>
      <c r="I10" s="183" t="s">
        <v>48</v>
      </c>
      <c r="J10" s="10" t="s">
        <v>8</v>
      </c>
      <c r="K10" s="9" t="s">
        <v>47</v>
      </c>
      <c r="M10" s="184" t="s">
        <v>64</v>
      </c>
      <c r="N10" s="155" t="s">
        <v>65</v>
      </c>
      <c r="O10" s="155" t="s">
        <v>46</v>
      </c>
    </row>
    <row r="11" spans="1:16">
      <c r="A11" s="32" t="s">
        <v>45</v>
      </c>
      <c r="B11" s="46"/>
      <c r="C11" s="186">
        <v>83</v>
      </c>
      <c r="D11" s="101">
        <v>82</v>
      </c>
      <c r="E11" s="95">
        <v>82</v>
      </c>
      <c r="F11" s="143">
        <v>83</v>
      </c>
      <c r="G11" s="187">
        <f t="shared" ref="G11:H23" si="0">M11</f>
        <v>85</v>
      </c>
      <c r="H11" s="188">
        <f t="shared" si="0"/>
        <v>82</v>
      </c>
      <c r="I11" s="189"/>
      <c r="J11" s="107" t="s">
        <v>4</v>
      </c>
      <c r="K11" s="111" t="s">
        <v>4</v>
      </c>
      <c r="L11" s="173"/>
      <c r="M11" s="190">
        <v>85</v>
      </c>
      <c r="N11" s="191">
        <v>82</v>
      </c>
      <c r="O11" s="85"/>
    </row>
    <row r="12" spans="1:16" ht="13.8" thickBot="1">
      <c r="A12" s="33" t="s">
        <v>44</v>
      </c>
      <c r="B12" s="49"/>
      <c r="C12" s="193">
        <v>83</v>
      </c>
      <c r="D12" s="156">
        <v>82</v>
      </c>
      <c r="E12" s="96">
        <v>82</v>
      </c>
      <c r="F12" s="144">
        <v>83</v>
      </c>
      <c r="G12" s="194">
        <f t="shared" si="0"/>
        <v>85</v>
      </c>
      <c r="H12" s="195">
        <f t="shared" si="0"/>
        <v>82</v>
      </c>
      <c r="I12" s="194"/>
      <c r="J12" s="108"/>
      <c r="K12" s="59" t="s">
        <v>4</v>
      </c>
      <c r="L12" s="173"/>
      <c r="M12" s="196">
        <v>85</v>
      </c>
      <c r="N12" s="197">
        <v>82</v>
      </c>
      <c r="O12" s="152"/>
    </row>
    <row r="13" spans="1:16">
      <c r="A13" s="34" t="s">
        <v>62</v>
      </c>
      <c r="B13" s="50" t="s">
        <v>92</v>
      </c>
      <c r="C13" s="198">
        <v>20481</v>
      </c>
      <c r="D13" s="101" t="s">
        <v>4</v>
      </c>
      <c r="E13" s="101" t="s">
        <v>4</v>
      </c>
      <c r="F13" s="132">
        <v>21492</v>
      </c>
      <c r="G13" s="77">
        <f t="shared" si="0"/>
        <v>21762</v>
      </c>
      <c r="H13" s="78">
        <f t="shared" si="0"/>
        <v>24568</v>
      </c>
      <c r="I13" s="77"/>
      <c r="J13" s="104" t="s">
        <v>4</v>
      </c>
      <c r="K13" s="6" t="s">
        <v>4</v>
      </c>
      <c r="L13" s="173"/>
      <c r="M13" s="159">
        <v>21762</v>
      </c>
      <c r="N13" s="199">
        <v>24568</v>
      </c>
      <c r="O13" s="126"/>
    </row>
    <row r="14" spans="1:16">
      <c r="A14" s="35" t="s">
        <v>63</v>
      </c>
      <c r="B14" s="50" t="s">
        <v>93</v>
      </c>
      <c r="C14" s="198">
        <v>13513</v>
      </c>
      <c r="D14" s="102" t="s">
        <v>4</v>
      </c>
      <c r="E14" s="102" t="s">
        <v>4</v>
      </c>
      <c r="F14" s="130">
        <v>14308</v>
      </c>
      <c r="G14" s="77">
        <f t="shared" si="0"/>
        <v>14829</v>
      </c>
      <c r="H14" s="78">
        <f t="shared" si="0"/>
        <v>17173</v>
      </c>
      <c r="I14" s="77"/>
      <c r="J14" s="104" t="s">
        <v>4</v>
      </c>
      <c r="K14" s="6" t="s">
        <v>4</v>
      </c>
      <c r="L14" s="173"/>
      <c r="M14" s="160">
        <v>14829</v>
      </c>
      <c r="N14" s="199">
        <v>17173</v>
      </c>
      <c r="O14" s="126"/>
    </row>
    <row r="15" spans="1:16">
      <c r="A15" s="35" t="s">
        <v>43</v>
      </c>
      <c r="B15" s="50" t="s">
        <v>42</v>
      </c>
      <c r="C15" s="198">
        <v>70</v>
      </c>
      <c r="D15" s="102" t="s">
        <v>4</v>
      </c>
      <c r="E15" s="102" t="s">
        <v>4</v>
      </c>
      <c r="F15" s="130">
        <v>70</v>
      </c>
      <c r="G15" s="77">
        <f t="shared" si="0"/>
        <v>0</v>
      </c>
      <c r="H15" s="78">
        <f t="shared" si="0"/>
        <v>0</v>
      </c>
      <c r="I15" s="77"/>
      <c r="J15" s="104" t="s">
        <v>4</v>
      </c>
      <c r="K15" s="6" t="s">
        <v>4</v>
      </c>
      <c r="L15" s="173"/>
      <c r="M15" s="160">
        <v>0</v>
      </c>
      <c r="N15" s="199">
        <v>0</v>
      </c>
      <c r="O15" s="126"/>
    </row>
    <row r="16" spans="1:16">
      <c r="A16" s="35" t="s">
        <v>41</v>
      </c>
      <c r="B16" s="50" t="s">
        <v>4</v>
      </c>
      <c r="C16" s="198">
        <v>4443</v>
      </c>
      <c r="D16" s="102" t="s">
        <v>4</v>
      </c>
      <c r="E16" s="102" t="s">
        <v>4</v>
      </c>
      <c r="F16" s="130">
        <v>47116</v>
      </c>
      <c r="G16" s="77">
        <f t="shared" si="0"/>
        <v>31340</v>
      </c>
      <c r="H16" s="78">
        <f t="shared" si="0"/>
        <v>18322</v>
      </c>
      <c r="I16" s="77"/>
      <c r="J16" s="104" t="s">
        <v>4</v>
      </c>
      <c r="K16" s="6" t="s">
        <v>4</v>
      </c>
      <c r="L16" s="173"/>
      <c r="M16" s="160">
        <v>31340</v>
      </c>
      <c r="N16" s="199">
        <v>18322</v>
      </c>
      <c r="O16" s="126"/>
    </row>
    <row r="17" spans="1:15" ht="13.8" thickBot="1">
      <c r="A17" s="32" t="s">
        <v>40</v>
      </c>
      <c r="B17" s="51" t="s">
        <v>39</v>
      </c>
      <c r="C17" s="200">
        <v>13463</v>
      </c>
      <c r="D17" s="103" t="s">
        <v>4</v>
      </c>
      <c r="E17" s="103" t="s">
        <v>4</v>
      </c>
      <c r="F17" s="145">
        <v>15340</v>
      </c>
      <c r="G17" s="77">
        <f t="shared" si="0"/>
        <v>15547</v>
      </c>
      <c r="H17" s="78">
        <f t="shared" si="0"/>
        <v>10037</v>
      </c>
      <c r="I17" s="80"/>
      <c r="J17" s="109" t="s">
        <v>4</v>
      </c>
      <c r="K17" s="7" t="s">
        <v>4</v>
      </c>
      <c r="L17" s="173"/>
      <c r="M17" s="161">
        <v>15547</v>
      </c>
      <c r="N17" s="201">
        <v>10037</v>
      </c>
      <c r="O17" s="127"/>
    </row>
    <row r="18" spans="1:15" ht="13.8" thickBot="1">
      <c r="A18" s="36" t="s">
        <v>38</v>
      </c>
      <c r="B18" s="25"/>
      <c r="C18" s="52">
        <f>C13-C14+C15+C16+C17</f>
        <v>24944</v>
      </c>
      <c r="D18" s="52" t="s">
        <v>4</v>
      </c>
      <c r="E18" s="52" t="s">
        <v>4</v>
      </c>
      <c r="F18" s="21">
        <f>F13-F14+F15+F16+F17</f>
        <v>69710</v>
      </c>
      <c r="G18" s="21">
        <f>G13-G14+G15+G16+G17</f>
        <v>53820</v>
      </c>
      <c r="H18" s="21">
        <f>H13-H14+H15+H16+H17</f>
        <v>35754</v>
      </c>
      <c r="I18" s="232"/>
      <c r="J18" s="61" t="s">
        <v>4</v>
      </c>
      <c r="K18" s="8" t="s">
        <v>4</v>
      </c>
      <c r="L18" s="173"/>
      <c r="M18" s="134">
        <f>M13-M14+M15+M16+M17</f>
        <v>53820</v>
      </c>
      <c r="N18" s="134">
        <f>N13-N14+N15+N16+N17</f>
        <v>35754</v>
      </c>
      <c r="O18" s="134">
        <f>O13-O14+O15+O16+O17</f>
        <v>0</v>
      </c>
    </row>
    <row r="19" spans="1:15">
      <c r="A19" s="32" t="s">
        <v>66</v>
      </c>
      <c r="B19" s="53" t="s">
        <v>67</v>
      </c>
      <c r="C19" s="202">
        <v>6968</v>
      </c>
      <c r="D19" s="101" t="s">
        <v>4</v>
      </c>
      <c r="E19" s="101" t="s">
        <v>4</v>
      </c>
      <c r="F19" s="145">
        <v>7184</v>
      </c>
      <c r="G19" s="77">
        <f t="shared" si="0"/>
        <v>6988</v>
      </c>
      <c r="H19" s="78">
        <f t="shared" si="0"/>
        <v>7327</v>
      </c>
      <c r="I19" s="81"/>
      <c r="J19" s="109" t="s">
        <v>4</v>
      </c>
      <c r="K19" s="7" t="s">
        <v>4</v>
      </c>
      <c r="L19" s="173"/>
      <c r="M19" s="162">
        <v>6988</v>
      </c>
      <c r="N19" s="201">
        <v>7327</v>
      </c>
      <c r="O19" s="127"/>
    </row>
    <row r="20" spans="1:15">
      <c r="A20" s="35" t="s">
        <v>37</v>
      </c>
      <c r="B20" s="50" t="s">
        <v>36</v>
      </c>
      <c r="C20" s="203">
        <v>9949</v>
      </c>
      <c r="D20" s="102" t="s">
        <v>4</v>
      </c>
      <c r="E20" s="102" t="s">
        <v>4</v>
      </c>
      <c r="F20" s="130">
        <v>9784</v>
      </c>
      <c r="G20" s="77">
        <f t="shared" si="0"/>
        <v>10166</v>
      </c>
      <c r="H20" s="78">
        <f t="shared" si="0"/>
        <v>4931</v>
      </c>
      <c r="I20" s="77"/>
      <c r="J20" s="104" t="s">
        <v>4</v>
      </c>
      <c r="K20" s="6" t="s">
        <v>4</v>
      </c>
      <c r="L20" s="173"/>
      <c r="M20" s="160">
        <v>10166</v>
      </c>
      <c r="N20" s="199">
        <v>4931</v>
      </c>
      <c r="O20" s="126"/>
    </row>
    <row r="21" spans="1:15">
      <c r="A21" s="35" t="s">
        <v>35</v>
      </c>
      <c r="B21" s="50" t="s">
        <v>4</v>
      </c>
      <c r="C21" s="203">
        <v>0</v>
      </c>
      <c r="D21" s="102" t="s">
        <v>4</v>
      </c>
      <c r="E21" s="102" t="s">
        <v>4</v>
      </c>
      <c r="F21" s="130">
        <v>0</v>
      </c>
      <c r="G21" s="77">
        <f t="shared" si="0"/>
        <v>0</v>
      </c>
      <c r="H21" s="78">
        <f t="shared" si="0"/>
        <v>0</v>
      </c>
      <c r="I21" s="77"/>
      <c r="J21" s="104" t="s">
        <v>4</v>
      </c>
      <c r="K21" s="6" t="s">
        <v>4</v>
      </c>
      <c r="L21" s="173"/>
      <c r="M21" s="160">
        <v>0</v>
      </c>
      <c r="N21" s="199">
        <v>0</v>
      </c>
      <c r="O21" s="126"/>
    </row>
    <row r="22" spans="1:15">
      <c r="A22" s="35" t="s">
        <v>34</v>
      </c>
      <c r="B22" s="50" t="s">
        <v>4</v>
      </c>
      <c r="C22" s="203">
        <v>7882</v>
      </c>
      <c r="D22" s="102" t="s">
        <v>4</v>
      </c>
      <c r="E22" s="102" t="s">
        <v>4</v>
      </c>
      <c r="F22" s="130">
        <v>52595</v>
      </c>
      <c r="G22" s="77">
        <f t="shared" si="0"/>
        <v>36167</v>
      </c>
      <c r="H22" s="78">
        <f t="shared" si="0"/>
        <v>23390</v>
      </c>
      <c r="I22" s="77"/>
      <c r="J22" s="104" t="s">
        <v>4</v>
      </c>
      <c r="K22" s="6" t="s">
        <v>4</v>
      </c>
      <c r="L22" s="173"/>
      <c r="M22" s="160">
        <v>36167</v>
      </c>
      <c r="N22" s="199">
        <v>23390</v>
      </c>
      <c r="O22" s="126"/>
    </row>
    <row r="23" spans="1:15" ht="13.8" thickBot="1">
      <c r="A23" s="33" t="s">
        <v>33</v>
      </c>
      <c r="B23" s="54" t="s">
        <v>4</v>
      </c>
      <c r="C23" s="203">
        <v>0</v>
      </c>
      <c r="D23" s="103" t="s">
        <v>4</v>
      </c>
      <c r="E23" s="103" t="s">
        <v>4</v>
      </c>
      <c r="F23" s="133">
        <v>0</v>
      </c>
      <c r="G23" s="80">
        <f t="shared" si="0"/>
        <v>0</v>
      </c>
      <c r="H23" s="79">
        <f t="shared" si="0"/>
        <v>0</v>
      </c>
      <c r="I23" s="80"/>
      <c r="J23" s="110" t="s">
        <v>4</v>
      </c>
      <c r="K23" s="5" t="s">
        <v>4</v>
      </c>
      <c r="L23" s="173"/>
      <c r="M23" s="140">
        <v>0</v>
      </c>
      <c r="N23" s="204">
        <v>0</v>
      </c>
      <c r="O23" s="128"/>
    </row>
    <row r="24" spans="1:15">
      <c r="A24" s="37" t="s">
        <v>32</v>
      </c>
      <c r="B24" s="55" t="s">
        <v>4</v>
      </c>
      <c r="C24" s="205">
        <v>64185</v>
      </c>
      <c r="D24" s="118">
        <v>58894</v>
      </c>
      <c r="E24" s="89">
        <v>58894</v>
      </c>
      <c r="F24" s="118">
        <v>13860</v>
      </c>
      <c r="G24" s="164">
        <f>M24-F24</f>
        <v>13859</v>
      </c>
      <c r="H24" s="149">
        <f>N24-M24</f>
        <v>16306</v>
      </c>
      <c r="I24" s="170"/>
      <c r="J24" s="67">
        <f t="shared" ref="J24:J47" si="1">SUM(F24:I24)</f>
        <v>44025</v>
      </c>
      <c r="K24" s="112">
        <f>IF(E24=0,"x",(J24/E24*100))</f>
        <v>74.752945970727069</v>
      </c>
      <c r="L24" s="173"/>
      <c r="M24" s="159">
        <v>27719</v>
      </c>
      <c r="N24" s="207">
        <v>44025</v>
      </c>
      <c r="O24" s="129"/>
    </row>
    <row r="25" spans="1:15">
      <c r="A25" s="35" t="s">
        <v>31</v>
      </c>
      <c r="B25" s="56" t="s">
        <v>4</v>
      </c>
      <c r="C25" s="198">
        <v>13418</v>
      </c>
      <c r="D25" s="119">
        <v>2000</v>
      </c>
      <c r="E25" s="90">
        <v>2000</v>
      </c>
      <c r="F25" s="119">
        <v>0</v>
      </c>
      <c r="G25" s="165">
        <f t="shared" ref="G25:G42" si="2">M25-F25</f>
        <v>0</v>
      </c>
      <c r="H25" s="150">
        <f t="shared" ref="H25:H42" si="3">N25-M25</f>
        <v>0</v>
      </c>
      <c r="I25" s="171"/>
      <c r="J25" s="104">
        <f t="shared" si="1"/>
        <v>0</v>
      </c>
      <c r="K25" s="113">
        <f>IF(E25=0,"x",(J25/E25)*100)</f>
        <v>0</v>
      </c>
      <c r="L25" s="173"/>
      <c r="M25" s="160">
        <v>0</v>
      </c>
      <c r="N25" s="199">
        <v>0</v>
      </c>
      <c r="O25" s="130"/>
    </row>
    <row r="26" spans="1:15" ht="13.8" thickBot="1">
      <c r="A26" s="33" t="s">
        <v>30</v>
      </c>
      <c r="B26" s="57">
        <v>672</v>
      </c>
      <c r="C26" s="209">
        <v>50766</v>
      </c>
      <c r="D26" s="120">
        <v>56894</v>
      </c>
      <c r="E26" s="91">
        <v>56894</v>
      </c>
      <c r="F26" s="146">
        <v>13860</v>
      </c>
      <c r="G26" s="166">
        <f t="shared" si="2"/>
        <v>13859</v>
      </c>
      <c r="H26" s="151">
        <f>N26-M26</f>
        <v>16306</v>
      </c>
      <c r="I26" s="172"/>
      <c r="J26" s="105">
        <f t="shared" si="1"/>
        <v>44025</v>
      </c>
      <c r="K26" s="114">
        <f t="shared" ref="K26" si="4">IF(E26=0,"x",(J26/E26*100))</f>
        <v>77.380743136358845</v>
      </c>
      <c r="L26" s="173"/>
      <c r="M26" s="161">
        <v>27719</v>
      </c>
      <c r="N26" s="212">
        <v>44025</v>
      </c>
      <c r="O26" s="131"/>
    </row>
    <row r="27" spans="1:15">
      <c r="A27" s="34" t="s">
        <v>6</v>
      </c>
      <c r="B27" s="55">
        <v>501</v>
      </c>
      <c r="C27" s="198">
        <v>5773</v>
      </c>
      <c r="D27" s="121">
        <v>4949</v>
      </c>
      <c r="E27" s="92">
        <v>4949</v>
      </c>
      <c r="F27" s="121">
        <v>1078</v>
      </c>
      <c r="G27" s="167">
        <f t="shared" si="2"/>
        <v>1917</v>
      </c>
      <c r="H27" s="82">
        <f>N27-M27</f>
        <v>1756</v>
      </c>
      <c r="I27" s="81"/>
      <c r="J27" s="67">
        <f t="shared" si="1"/>
        <v>4751</v>
      </c>
      <c r="K27" s="117">
        <f t="shared" ref="K27:K47" si="5">IF(E27=0,"x",(J27/E27)*100)</f>
        <v>95.999191755910289</v>
      </c>
      <c r="L27" s="173"/>
      <c r="M27" s="162">
        <v>2995</v>
      </c>
      <c r="N27" s="214">
        <v>4751</v>
      </c>
      <c r="O27" s="132"/>
    </row>
    <row r="28" spans="1:15">
      <c r="A28" s="35" t="s">
        <v>29</v>
      </c>
      <c r="B28" s="56">
        <v>502</v>
      </c>
      <c r="C28" s="198">
        <v>4370</v>
      </c>
      <c r="D28" s="122">
        <v>5835</v>
      </c>
      <c r="E28" s="93">
        <v>5835</v>
      </c>
      <c r="F28" s="122">
        <v>2365</v>
      </c>
      <c r="G28" s="168">
        <f t="shared" si="2"/>
        <v>-993</v>
      </c>
      <c r="H28" s="78">
        <f t="shared" si="3"/>
        <v>3227</v>
      </c>
      <c r="I28" s="77"/>
      <c r="J28" s="104">
        <f t="shared" si="1"/>
        <v>4599</v>
      </c>
      <c r="K28" s="113">
        <f t="shared" si="5"/>
        <v>78.817480719794347</v>
      </c>
      <c r="L28" s="173"/>
      <c r="M28" s="160">
        <v>1372</v>
      </c>
      <c r="N28" s="199">
        <v>4599</v>
      </c>
      <c r="O28" s="130"/>
    </row>
    <row r="29" spans="1:15">
      <c r="A29" s="35" t="s">
        <v>5</v>
      </c>
      <c r="B29" s="56">
        <v>504</v>
      </c>
      <c r="C29" s="198">
        <v>0</v>
      </c>
      <c r="D29" s="122">
        <v>0</v>
      </c>
      <c r="E29" s="93">
        <v>0</v>
      </c>
      <c r="F29" s="122">
        <v>0</v>
      </c>
      <c r="G29" s="168">
        <f t="shared" si="2"/>
        <v>0</v>
      </c>
      <c r="H29" s="78">
        <f t="shared" si="3"/>
        <v>0</v>
      </c>
      <c r="I29" s="77"/>
      <c r="J29" s="104">
        <f t="shared" si="1"/>
        <v>0</v>
      </c>
      <c r="K29" s="113" t="str">
        <f t="shared" si="5"/>
        <v>x</v>
      </c>
      <c r="L29" s="173"/>
      <c r="M29" s="160">
        <v>0</v>
      </c>
      <c r="N29" s="199">
        <v>0</v>
      </c>
      <c r="O29" s="130"/>
    </row>
    <row r="30" spans="1:15">
      <c r="A30" s="35" t="s">
        <v>0</v>
      </c>
      <c r="B30" s="56">
        <v>511</v>
      </c>
      <c r="C30" s="198">
        <v>4048</v>
      </c>
      <c r="D30" s="122">
        <v>4815</v>
      </c>
      <c r="E30" s="93">
        <v>4815</v>
      </c>
      <c r="F30" s="122">
        <v>1184</v>
      </c>
      <c r="G30" s="168">
        <f t="shared" si="2"/>
        <v>1757</v>
      </c>
      <c r="H30" s="78">
        <f t="shared" si="3"/>
        <v>389</v>
      </c>
      <c r="I30" s="77"/>
      <c r="J30" s="104">
        <f t="shared" si="1"/>
        <v>3330</v>
      </c>
      <c r="K30" s="113">
        <f t="shared" si="5"/>
        <v>69.158878504672899</v>
      </c>
      <c r="L30" s="173"/>
      <c r="M30" s="160">
        <v>2941</v>
      </c>
      <c r="N30" s="199">
        <v>3330</v>
      </c>
      <c r="O30" s="130"/>
    </row>
    <row r="31" spans="1:15">
      <c r="A31" s="35" t="s">
        <v>1</v>
      </c>
      <c r="B31" s="56">
        <v>518</v>
      </c>
      <c r="C31" s="198">
        <v>5794</v>
      </c>
      <c r="D31" s="122">
        <v>6262</v>
      </c>
      <c r="E31" s="93">
        <v>6262</v>
      </c>
      <c r="F31" s="122">
        <v>781</v>
      </c>
      <c r="G31" s="168">
        <f t="shared" si="2"/>
        <v>1530</v>
      </c>
      <c r="H31" s="78">
        <f t="shared" si="3"/>
        <v>2158</v>
      </c>
      <c r="I31" s="77"/>
      <c r="J31" s="104">
        <f t="shared" si="1"/>
        <v>4469</v>
      </c>
      <c r="K31" s="113">
        <f t="shared" si="5"/>
        <v>71.366975407218135</v>
      </c>
      <c r="L31" s="173"/>
      <c r="M31" s="160">
        <v>2311</v>
      </c>
      <c r="N31" s="199">
        <v>4469</v>
      </c>
      <c r="O31" s="130"/>
    </row>
    <row r="32" spans="1:15">
      <c r="A32" s="35" t="s">
        <v>28</v>
      </c>
      <c r="B32" s="56">
        <v>521</v>
      </c>
      <c r="C32" s="198">
        <v>21893</v>
      </c>
      <c r="D32" s="122">
        <v>25910</v>
      </c>
      <c r="E32" s="93">
        <v>25910</v>
      </c>
      <c r="F32" s="122">
        <v>5752</v>
      </c>
      <c r="G32" s="168">
        <f t="shared" si="2"/>
        <v>6433</v>
      </c>
      <c r="H32" s="78">
        <f t="shared" si="3"/>
        <v>6412</v>
      </c>
      <c r="I32" s="77"/>
      <c r="J32" s="104">
        <f t="shared" si="1"/>
        <v>18597</v>
      </c>
      <c r="K32" s="113">
        <f t="shared" si="5"/>
        <v>71.775376302585869</v>
      </c>
      <c r="L32" s="173"/>
      <c r="M32" s="160">
        <v>12185</v>
      </c>
      <c r="N32" s="199">
        <v>18597</v>
      </c>
      <c r="O32" s="130"/>
    </row>
    <row r="33" spans="1:15">
      <c r="A33" s="35" t="s">
        <v>27</v>
      </c>
      <c r="B33" s="56" t="s">
        <v>26</v>
      </c>
      <c r="C33" s="198">
        <v>8492</v>
      </c>
      <c r="D33" s="122">
        <v>10747</v>
      </c>
      <c r="E33" s="93">
        <v>10747</v>
      </c>
      <c r="F33" s="122">
        <v>2187</v>
      </c>
      <c r="G33" s="168">
        <f t="shared" si="2"/>
        <v>2534</v>
      </c>
      <c r="H33" s="78">
        <f t="shared" si="3"/>
        <v>2548</v>
      </c>
      <c r="I33" s="77"/>
      <c r="J33" s="104">
        <f t="shared" si="1"/>
        <v>7269</v>
      </c>
      <c r="K33" s="113">
        <f t="shared" si="5"/>
        <v>67.637480227040101</v>
      </c>
      <c r="L33" s="173"/>
      <c r="M33" s="160">
        <v>4721</v>
      </c>
      <c r="N33" s="199">
        <v>7269</v>
      </c>
      <c r="O33" s="130"/>
    </row>
    <row r="34" spans="1:15">
      <c r="A34" s="35" t="s">
        <v>25</v>
      </c>
      <c r="B34" s="56">
        <v>557</v>
      </c>
      <c r="C34" s="198">
        <v>0</v>
      </c>
      <c r="D34" s="122">
        <v>0</v>
      </c>
      <c r="E34" s="93">
        <v>0</v>
      </c>
      <c r="F34" s="122">
        <v>0</v>
      </c>
      <c r="G34" s="168">
        <f t="shared" si="2"/>
        <v>0</v>
      </c>
      <c r="H34" s="78">
        <f t="shared" si="3"/>
        <v>0</v>
      </c>
      <c r="I34" s="77"/>
      <c r="J34" s="104">
        <f t="shared" si="1"/>
        <v>0</v>
      </c>
      <c r="K34" s="113" t="str">
        <f t="shared" si="5"/>
        <v>x</v>
      </c>
      <c r="L34" s="173"/>
      <c r="M34" s="160">
        <v>0</v>
      </c>
      <c r="N34" s="199">
        <v>0</v>
      </c>
      <c r="O34" s="130"/>
    </row>
    <row r="35" spans="1:15">
      <c r="A35" s="35" t="s">
        <v>2</v>
      </c>
      <c r="B35" s="56">
        <v>551</v>
      </c>
      <c r="C35" s="198">
        <v>440</v>
      </c>
      <c r="D35" s="122">
        <v>601</v>
      </c>
      <c r="E35" s="93">
        <v>601</v>
      </c>
      <c r="F35" s="122">
        <v>190</v>
      </c>
      <c r="G35" s="168">
        <f t="shared" si="2"/>
        <v>196</v>
      </c>
      <c r="H35" s="78">
        <f t="shared" si="3"/>
        <v>205</v>
      </c>
      <c r="I35" s="77"/>
      <c r="J35" s="104">
        <f t="shared" si="1"/>
        <v>591</v>
      </c>
      <c r="K35" s="113">
        <f t="shared" si="5"/>
        <v>98.336106489184687</v>
      </c>
      <c r="L35" s="173"/>
      <c r="M35" s="160">
        <v>386</v>
      </c>
      <c r="N35" s="199">
        <v>591</v>
      </c>
      <c r="O35" s="130"/>
    </row>
    <row r="36" spans="1:15" ht="13.8" thickBot="1">
      <c r="A36" s="32" t="s">
        <v>24</v>
      </c>
      <c r="B36" s="58" t="s">
        <v>23</v>
      </c>
      <c r="C36" s="200">
        <v>1399</v>
      </c>
      <c r="D36" s="123">
        <v>1174</v>
      </c>
      <c r="E36" s="94">
        <v>1174</v>
      </c>
      <c r="F36" s="147">
        <v>613</v>
      </c>
      <c r="G36" s="168">
        <f t="shared" si="2"/>
        <v>326</v>
      </c>
      <c r="H36" s="83">
        <f t="shared" si="3"/>
        <v>490</v>
      </c>
      <c r="I36" s="77"/>
      <c r="J36" s="105">
        <f t="shared" si="1"/>
        <v>1429</v>
      </c>
      <c r="K36" s="114">
        <f t="shared" si="5"/>
        <v>121.7206132879046</v>
      </c>
      <c r="L36" s="173"/>
      <c r="M36" s="140">
        <v>939</v>
      </c>
      <c r="N36" s="204">
        <v>1429</v>
      </c>
      <c r="O36" s="133"/>
    </row>
    <row r="37" spans="1:15" ht="13.8" thickBot="1">
      <c r="A37" s="36" t="s">
        <v>22</v>
      </c>
      <c r="B37" s="60"/>
      <c r="C37" s="52">
        <f t="shared" ref="C37:I37" si="6">SUM(C27:C36)</f>
        <v>52209</v>
      </c>
      <c r="D37" s="52">
        <f t="shared" si="6"/>
        <v>60293</v>
      </c>
      <c r="E37" s="61">
        <f t="shared" si="6"/>
        <v>60293</v>
      </c>
      <c r="F37" s="52">
        <f t="shared" si="6"/>
        <v>14150</v>
      </c>
      <c r="G37" s="52">
        <f t="shared" si="6"/>
        <v>13700</v>
      </c>
      <c r="H37" s="52">
        <f t="shared" si="6"/>
        <v>17185</v>
      </c>
      <c r="I37" s="52">
        <f t="shared" si="6"/>
        <v>0</v>
      </c>
      <c r="J37" s="61">
        <f t="shared" si="1"/>
        <v>45035</v>
      </c>
      <c r="K37" s="115">
        <f t="shared" si="5"/>
        <v>74.693579685867348</v>
      </c>
      <c r="L37" s="173"/>
      <c r="M37" s="21">
        <f>SUM(M27:M36)</f>
        <v>27850</v>
      </c>
      <c r="N37" s="23">
        <f>SUM(N27:N36)</f>
        <v>45035</v>
      </c>
      <c r="O37" s="21">
        <f>SUM(O27:O36)</f>
        <v>0</v>
      </c>
    </row>
    <row r="38" spans="1:15">
      <c r="A38" s="34" t="s">
        <v>21</v>
      </c>
      <c r="B38" s="55">
        <v>601</v>
      </c>
      <c r="C38" s="218">
        <v>235</v>
      </c>
      <c r="D38" s="121">
        <v>176</v>
      </c>
      <c r="E38" s="92">
        <v>176</v>
      </c>
      <c r="F38" s="148">
        <v>2</v>
      </c>
      <c r="G38" s="168">
        <f t="shared" si="2"/>
        <v>12</v>
      </c>
      <c r="H38" s="82">
        <f t="shared" si="3"/>
        <v>1</v>
      </c>
      <c r="I38" s="77"/>
      <c r="J38" s="67">
        <f t="shared" si="1"/>
        <v>15</v>
      </c>
      <c r="K38" s="112">
        <f t="shared" si="5"/>
        <v>8.5227272727272716</v>
      </c>
      <c r="L38" s="173"/>
      <c r="M38" s="162">
        <v>14</v>
      </c>
      <c r="N38" s="214">
        <v>15</v>
      </c>
      <c r="O38" s="132"/>
    </row>
    <row r="39" spans="1:15">
      <c r="A39" s="35" t="s">
        <v>20</v>
      </c>
      <c r="B39" s="56">
        <v>602</v>
      </c>
      <c r="C39" s="198">
        <v>1328</v>
      </c>
      <c r="D39" s="122">
        <v>1392</v>
      </c>
      <c r="E39" s="93">
        <v>1392</v>
      </c>
      <c r="F39" s="122">
        <v>279</v>
      </c>
      <c r="G39" s="168">
        <f t="shared" si="2"/>
        <v>377</v>
      </c>
      <c r="H39" s="78">
        <f t="shared" si="3"/>
        <v>478</v>
      </c>
      <c r="I39" s="77"/>
      <c r="J39" s="104">
        <f t="shared" si="1"/>
        <v>1134</v>
      </c>
      <c r="K39" s="113">
        <f t="shared" si="5"/>
        <v>81.465517241379317</v>
      </c>
      <c r="L39" s="173"/>
      <c r="M39" s="160">
        <v>656</v>
      </c>
      <c r="N39" s="199">
        <v>1134</v>
      </c>
      <c r="O39" s="130"/>
    </row>
    <row r="40" spans="1:15">
      <c r="A40" s="35" t="s">
        <v>19</v>
      </c>
      <c r="B40" s="56">
        <v>604</v>
      </c>
      <c r="C40" s="198">
        <v>0</v>
      </c>
      <c r="D40" s="122">
        <v>0</v>
      </c>
      <c r="E40" s="93">
        <v>0</v>
      </c>
      <c r="F40" s="122">
        <v>0</v>
      </c>
      <c r="G40" s="168">
        <f t="shared" si="2"/>
        <v>0</v>
      </c>
      <c r="H40" s="78">
        <f t="shared" si="3"/>
        <v>0</v>
      </c>
      <c r="I40" s="77"/>
      <c r="J40" s="104">
        <f t="shared" si="1"/>
        <v>0</v>
      </c>
      <c r="K40" s="113" t="str">
        <f t="shared" si="5"/>
        <v>x</v>
      </c>
      <c r="L40" s="173"/>
      <c r="M40" s="160">
        <v>0</v>
      </c>
      <c r="N40" s="199">
        <v>0</v>
      </c>
      <c r="O40" s="130"/>
    </row>
    <row r="41" spans="1:15">
      <c r="A41" s="35" t="s">
        <v>18</v>
      </c>
      <c r="B41" s="56" t="s">
        <v>17</v>
      </c>
      <c r="C41" s="198">
        <v>50766</v>
      </c>
      <c r="D41" s="122">
        <v>58894</v>
      </c>
      <c r="E41" s="93">
        <v>58894</v>
      </c>
      <c r="F41" s="122">
        <v>13860</v>
      </c>
      <c r="G41" s="168">
        <f t="shared" si="2"/>
        <v>13859</v>
      </c>
      <c r="H41" s="78">
        <f t="shared" si="3"/>
        <v>16306</v>
      </c>
      <c r="I41" s="77"/>
      <c r="J41" s="104">
        <f t="shared" si="1"/>
        <v>44025</v>
      </c>
      <c r="K41" s="113">
        <f t="shared" si="5"/>
        <v>74.752945970727069</v>
      </c>
      <c r="L41" s="173"/>
      <c r="M41" s="160">
        <v>27719</v>
      </c>
      <c r="N41" s="199">
        <v>44025</v>
      </c>
      <c r="O41" s="130"/>
    </row>
    <row r="42" spans="1:15" ht="13.8" thickBot="1">
      <c r="A42" s="32" t="s">
        <v>7</v>
      </c>
      <c r="B42" s="58" t="s">
        <v>16</v>
      </c>
      <c r="C42" s="200">
        <v>26</v>
      </c>
      <c r="D42" s="123">
        <v>12</v>
      </c>
      <c r="E42" s="94">
        <v>12</v>
      </c>
      <c r="F42" s="147">
        <v>10</v>
      </c>
      <c r="G42" s="169">
        <f t="shared" si="2"/>
        <v>5</v>
      </c>
      <c r="H42" s="83">
        <f t="shared" si="3"/>
        <v>3</v>
      </c>
      <c r="I42" s="77"/>
      <c r="J42" s="105">
        <f t="shared" si="1"/>
        <v>18</v>
      </c>
      <c r="K42" s="114">
        <f t="shared" si="5"/>
        <v>150</v>
      </c>
      <c r="L42" s="173"/>
      <c r="M42" s="140">
        <v>15</v>
      </c>
      <c r="N42" s="204">
        <v>18</v>
      </c>
      <c r="O42" s="133"/>
    </row>
    <row r="43" spans="1:15" ht="13.8" thickBot="1">
      <c r="A43" s="36" t="s">
        <v>15</v>
      </c>
      <c r="B43" s="60" t="s">
        <v>4</v>
      </c>
      <c r="C43" s="61">
        <f t="shared" ref="C43:I43" si="7">SUM(C38:C42)</f>
        <v>52355</v>
      </c>
      <c r="D43" s="61">
        <f t="shared" si="7"/>
        <v>60474</v>
      </c>
      <c r="E43" s="61">
        <f t="shared" si="7"/>
        <v>60474</v>
      </c>
      <c r="F43" s="8">
        <f t="shared" si="7"/>
        <v>14151</v>
      </c>
      <c r="G43" s="229">
        <f t="shared" si="7"/>
        <v>14253</v>
      </c>
      <c r="H43" s="222">
        <f t="shared" si="7"/>
        <v>16788</v>
      </c>
      <c r="I43" s="84">
        <f t="shared" si="7"/>
        <v>0</v>
      </c>
      <c r="J43" s="61">
        <f t="shared" si="1"/>
        <v>45192</v>
      </c>
      <c r="K43" s="117">
        <f t="shared" si="5"/>
        <v>74.72963587657506</v>
      </c>
      <c r="L43" s="173"/>
      <c r="M43" s="21">
        <f>SUM(M38:M42)</f>
        <v>28404</v>
      </c>
      <c r="N43" s="23">
        <f>SUM(N38:N42)</f>
        <v>45192</v>
      </c>
      <c r="O43" s="21">
        <f>SUM(O38:O42)</f>
        <v>0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106"/>
      <c r="K44" s="116"/>
      <c r="L44" s="173"/>
      <c r="M44" s="65"/>
      <c r="N44" s="141"/>
      <c r="O44" s="141"/>
    </row>
    <row r="45" spans="1:15" ht="13.8" thickBot="1">
      <c r="A45" s="66" t="s">
        <v>14</v>
      </c>
      <c r="B45" s="60" t="s">
        <v>4</v>
      </c>
      <c r="C45" s="8">
        <f t="shared" ref="C45:I45" si="8">C43-C41</f>
        <v>1589</v>
      </c>
      <c r="D45" s="61">
        <f t="shared" si="8"/>
        <v>1580</v>
      </c>
      <c r="E45" s="61">
        <f t="shared" si="8"/>
        <v>1580</v>
      </c>
      <c r="F45" s="8">
        <f t="shared" si="8"/>
        <v>291</v>
      </c>
      <c r="G45" s="62">
        <f t="shared" si="8"/>
        <v>394</v>
      </c>
      <c r="H45" s="8">
        <f t="shared" si="8"/>
        <v>482</v>
      </c>
      <c r="I45" s="62">
        <f t="shared" si="8"/>
        <v>0</v>
      </c>
      <c r="J45" s="67">
        <f t="shared" si="1"/>
        <v>1167</v>
      </c>
      <c r="K45" s="112">
        <f t="shared" si="5"/>
        <v>73.860759493670898</v>
      </c>
      <c r="L45" s="173"/>
      <c r="M45" s="8">
        <f>M43-M41</f>
        <v>685</v>
      </c>
      <c r="N45" s="142">
        <f>N43-N41</f>
        <v>1167</v>
      </c>
      <c r="O45" s="8">
        <f>O43-O41</f>
        <v>0</v>
      </c>
    </row>
    <row r="46" spans="1:15" ht="13.8" thickBot="1">
      <c r="A46" s="36" t="s">
        <v>13</v>
      </c>
      <c r="B46" s="60" t="s">
        <v>4</v>
      </c>
      <c r="C46" s="8">
        <f t="shared" ref="C46:I46" si="9">C43-C37</f>
        <v>146</v>
      </c>
      <c r="D46" s="61">
        <f t="shared" si="9"/>
        <v>181</v>
      </c>
      <c r="E46" s="61">
        <f t="shared" si="9"/>
        <v>181</v>
      </c>
      <c r="F46" s="8">
        <f t="shared" si="9"/>
        <v>1</v>
      </c>
      <c r="G46" s="62">
        <f t="shared" si="9"/>
        <v>553</v>
      </c>
      <c r="H46" s="8">
        <f t="shared" si="9"/>
        <v>-397</v>
      </c>
      <c r="I46" s="62">
        <f t="shared" si="9"/>
        <v>0</v>
      </c>
      <c r="J46" s="67">
        <f t="shared" si="1"/>
        <v>157</v>
      </c>
      <c r="K46" s="112">
        <f t="shared" si="5"/>
        <v>86.740331491712709</v>
      </c>
      <c r="L46" s="173"/>
      <c r="M46" s="8">
        <f>M43-M37</f>
        <v>554</v>
      </c>
      <c r="N46" s="142">
        <f>N43-N37</f>
        <v>157</v>
      </c>
      <c r="O46" s="8">
        <f>O43-O37</f>
        <v>0</v>
      </c>
    </row>
    <row r="47" spans="1:15" ht="13.8" thickBot="1">
      <c r="A47" s="68" t="s">
        <v>12</v>
      </c>
      <c r="B47" s="69" t="s">
        <v>4</v>
      </c>
      <c r="C47" s="8">
        <f t="shared" ref="C47:I47" si="10">C46-C41</f>
        <v>-50620</v>
      </c>
      <c r="D47" s="61">
        <f t="shared" si="10"/>
        <v>-58713</v>
      </c>
      <c r="E47" s="61">
        <f t="shared" si="10"/>
        <v>-58713</v>
      </c>
      <c r="F47" s="8">
        <f t="shared" si="10"/>
        <v>-13859</v>
      </c>
      <c r="G47" s="62">
        <f t="shared" si="10"/>
        <v>-13306</v>
      </c>
      <c r="H47" s="8">
        <f t="shared" si="10"/>
        <v>-16703</v>
      </c>
      <c r="I47" s="62">
        <f t="shared" si="10"/>
        <v>0</v>
      </c>
      <c r="J47" s="61">
        <f t="shared" si="1"/>
        <v>-43868</v>
      </c>
      <c r="K47" s="112">
        <f t="shared" si="5"/>
        <v>74.715991347742403</v>
      </c>
      <c r="L47" s="173"/>
      <c r="M47" s="8">
        <f>M46-M41</f>
        <v>-27165</v>
      </c>
      <c r="N47" s="142">
        <f>N46-N41</f>
        <v>-43868</v>
      </c>
      <c r="O47" s="8">
        <f>O46-O41</f>
        <v>0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94</v>
      </c>
    </row>
    <row r="58" spans="1:10">
      <c r="A58" s="26" t="s">
        <v>95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2BE2-A0CF-4309-BC93-F71CB7E67115}">
  <dimension ref="A1:BL58"/>
  <sheetViews>
    <sheetView workbookViewId="0">
      <selection activeCell="R1" sqref="R1"/>
    </sheetView>
  </sheetViews>
  <sheetFormatPr defaultColWidth="5.88671875" defaultRowHeight="14.4"/>
  <cols>
    <col min="1" max="1" width="25.33203125" style="235" customWidth="1"/>
    <col min="2" max="2" width="9.33203125" style="236" customWidth="1"/>
    <col min="3" max="3" width="11" style="234" customWidth="1"/>
    <col min="4" max="4" width="11.109375" style="234" customWidth="1"/>
    <col min="5" max="5" width="12.5546875" style="237" customWidth="1"/>
    <col min="6" max="6" width="11.77734375" style="237" customWidth="1"/>
    <col min="7" max="7" width="12.33203125" style="237" customWidth="1"/>
    <col min="8" max="8" width="9.109375" style="237" customWidth="1"/>
    <col min="9" max="9" width="10.5546875" style="237" customWidth="1"/>
    <col min="10" max="10" width="10.44140625" style="237" customWidth="1"/>
    <col min="11" max="11" width="12.109375" style="234" customWidth="1"/>
    <col min="12" max="12" width="5.88671875" style="234"/>
    <col min="13" max="13" width="13.33203125" style="234" customWidth="1"/>
    <col min="14" max="14" width="13" style="234" customWidth="1"/>
    <col min="15" max="15" width="13.44140625" style="234" customWidth="1"/>
    <col min="16" max="16" width="8.109375" style="234" customWidth="1"/>
    <col min="17" max="64" width="5.88671875" style="234"/>
  </cols>
  <sheetData>
    <row r="1" spans="1:16" ht="15.6">
      <c r="A1" s="475"/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233"/>
    </row>
    <row r="2" spans="1:16">
      <c r="O2" s="238"/>
    </row>
    <row r="3" spans="1:16" ht="17.399999999999999">
      <c r="A3" s="239" t="s">
        <v>70</v>
      </c>
      <c r="F3" s="240"/>
      <c r="G3" s="240"/>
    </row>
    <row r="4" spans="1:16" ht="17.399999999999999">
      <c r="A4" s="241"/>
      <c r="F4" s="240"/>
      <c r="G4" s="240"/>
    </row>
    <row r="5" spans="1:16">
      <c r="A5" s="242"/>
      <c r="F5" s="240"/>
      <c r="G5" s="240"/>
    </row>
    <row r="6" spans="1:16" ht="6" customHeight="1">
      <c r="F6" s="240"/>
      <c r="G6" s="240"/>
    </row>
    <row r="7" spans="1:16" ht="17.399999999999999">
      <c r="A7" s="243" t="s">
        <v>60</v>
      </c>
      <c r="B7" s="244"/>
      <c r="C7" s="476" t="s">
        <v>96</v>
      </c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</row>
    <row r="8" spans="1:16" ht="23.25" customHeight="1" thickBot="1">
      <c r="A8" s="242" t="s">
        <v>59</v>
      </c>
      <c r="F8" s="240"/>
      <c r="G8" s="240"/>
    </row>
    <row r="9" spans="1:16" ht="15" thickBot="1">
      <c r="A9" s="337" t="s">
        <v>52</v>
      </c>
      <c r="B9" s="352" t="s">
        <v>77</v>
      </c>
      <c r="C9" s="433" t="s">
        <v>3</v>
      </c>
      <c r="D9" s="394" t="s">
        <v>58</v>
      </c>
      <c r="E9" s="340" t="s">
        <v>57</v>
      </c>
      <c r="F9" s="477" t="s">
        <v>56</v>
      </c>
      <c r="G9" s="478"/>
      <c r="H9" s="478"/>
      <c r="I9" s="479"/>
      <c r="J9" s="339" t="s">
        <v>69</v>
      </c>
      <c r="K9" s="340" t="s">
        <v>55</v>
      </c>
      <c r="M9" s="347" t="s">
        <v>54</v>
      </c>
      <c r="N9" s="338" t="s">
        <v>54</v>
      </c>
      <c r="O9" s="348" t="s">
        <v>54</v>
      </c>
    </row>
    <row r="10" spans="1:16" ht="15" thickBot="1">
      <c r="A10" s="341"/>
      <c r="B10" s="353"/>
      <c r="C10" s="434" t="s">
        <v>68</v>
      </c>
      <c r="D10" s="395">
        <v>2025</v>
      </c>
      <c r="E10" s="346">
        <v>2025</v>
      </c>
      <c r="F10" s="344" t="s">
        <v>51</v>
      </c>
      <c r="G10" s="351" t="s">
        <v>50</v>
      </c>
      <c r="H10" s="351" t="s">
        <v>49</v>
      </c>
      <c r="I10" s="345" t="s">
        <v>48</v>
      </c>
      <c r="J10" s="343" t="s">
        <v>8</v>
      </c>
      <c r="K10" s="346" t="s">
        <v>47</v>
      </c>
      <c r="M10" s="349" t="s">
        <v>64</v>
      </c>
      <c r="N10" s="342" t="s">
        <v>65</v>
      </c>
      <c r="O10" s="350" t="s">
        <v>46</v>
      </c>
    </row>
    <row r="11" spans="1:16">
      <c r="A11" s="245" t="s">
        <v>45</v>
      </c>
      <c r="B11" s="354"/>
      <c r="C11" s="367">
        <v>18</v>
      </c>
      <c r="D11" s="385">
        <v>20</v>
      </c>
      <c r="E11" s="396">
        <v>21</v>
      </c>
      <c r="F11" s="402">
        <v>20</v>
      </c>
      <c r="G11" s="409">
        <f t="shared" ref="G11:H17" si="0">M11</f>
        <v>18</v>
      </c>
      <c r="H11" s="409">
        <f t="shared" si="0"/>
        <v>21</v>
      </c>
      <c r="I11" s="409"/>
      <c r="J11" s="415" t="s">
        <v>4</v>
      </c>
      <c r="K11" s="402" t="s">
        <v>4</v>
      </c>
      <c r="L11" s="246"/>
      <c r="M11" s="422">
        <v>18</v>
      </c>
      <c r="N11" s="426">
        <v>21</v>
      </c>
      <c r="O11" s="402"/>
    </row>
    <row r="12" spans="1:16">
      <c r="A12" s="247" t="s">
        <v>44</v>
      </c>
      <c r="B12" s="355"/>
      <c r="C12" s="368">
        <v>17</v>
      </c>
      <c r="D12" s="386">
        <v>18.452999999999999</v>
      </c>
      <c r="E12" s="397">
        <v>20.93</v>
      </c>
      <c r="F12" s="378">
        <v>18.452999999999999</v>
      </c>
      <c r="G12" s="410">
        <f t="shared" si="0"/>
        <v>17.3</v>
      </c>
      <c r="H12" s="410">
        <f t="shared" si="0"/>
        <v>20.93</v>
      </c>
      <c r="I12" s="410"/>
      <c r="J12" s="416"/>
      <c r="K12" s="379" t="s">
        <v>4</v>
      </c>
      <c r="L12" s="246"/>
      <c r="M12" s="423">
        <v>17.3</v>
      </c>
      <c r="N12" s="427">
        <v>20.93</v>
      </c>
      <c r="O12" s="432"/>
    </row>
    <row r="13" spans="1:16">
      <c r="A13" s="249" t="s">
        <v>62</v>
      </c>
      <c r="B13" s="356"/>
      <c r="C13" s="369">
        <v>4512</v>
      </c>
      <c r="D13" s="385" t="s">
        <v>4</v>
      </c>
      <c r="E13" s="377" t="s">
        <v>4</v>
      </c>
      <c r="F13" s="403">
        <v>4511</v>
      </c>
      <c r="G13" s="411">
        <f t="shared" si="0"/>
        <v>4522</v>
      </c>
      <c r="H13" s="411">
        <f t="shared" si="0"/>
        <v>4714</v>
      </c>
      <c r="I13" s="411"/>
      <c r="J13" s="379" t="s">
        <v>4</v>
      </c>
      <c r="K13" s="379" t="s">
        <v>4</v>
      </c>
      <c r="L13" s="246"/>
      <c r="M13" s="369">
        <v>4522</v>
      </c>
      <c r="N13" s="428">
        <v>4714</v>
      </c>
      <c r="O13" s="404"/>
    </row>
    <row r="14" spans="1:16">
      <c r="A14" s="247" t="s">
        <v>63</v>
      </c>
      <c r="B14" s="356"/>
      <c r="C14" s="369">
        <v>4112</v>
      </c>
      <c r="D14" s="387" t="s">
        <v>4</v>
      </c>
      <c r="E14" s="379" t="s">
        <v>4</v>
      </c>
      <c r="F14" s="404">
        <v>4125</v>
      </c>
      <c r="G14" s="411">
        <f t="shared" si="0"/>
        <v>4149</v>
      </c>
      <c r="H14" s="411">
        <f t="shared" si="0"/>
        <v>4355</v>
      </c>
      <c r="I14" s="411"/>
      <c r="J14" s="379" t="s">
        <v>4</v>
      </c>
      <c r="K14" s="379" t="s">
        <v>4</v>
      </c>
      <c r="L14" s="246"/>
      <c r="M14" s="369">
        <v>4149</v>
      </c>
      <c r="N14" s="428">
        <v>4355</v>
      </c>
      <c r="O14" s="404"/>
    </row>
    <row r="15" spans="1:16">
      <c r="A15" s="247" t="s">
        <v>43</v>
      </c>
      <c r="B15" s="356" t="s">
        <v>42</v>
      </c>
      <c r="C15" s="369">
        <v>24</v>
      </c>
      <c r="D15" s="387" t="s">
        <v>4</v>
      </c>
      <c r="E15" s="379" t="s">
        <v>4</v>
      </c>
      <c r="F15" s="404"/>
      <c r="G15" s="411">
        <f t="shared" si="0"/>
        <v>0</v>
      </c>
      <c r="H15" s="411">
        <f t="shared" si="0"/>
        <v>0</v>
      </c>
      <c r="I15" s="411"/>
      <c r="J15" s="379" t="s">
        <v>4</v>
      </c>
      <c r="K15" s="379" t="s">
        <v>4</v>
      </c>
      <c r="L15" s="246"/>
      <c r="M15" s="369">
        <v>0</v>
      </c>
      <c r="N15" s="428"/>
      <c r="O15" s="404"/>
    </row>
    <row r="16" spans="1:16">
      <c r="A16" s="247" t="s">
        <v>41</v>
      </c>
      <c r="B16" s="356" t="s">
        <v>4</v>
      </c>
      <c r="C16" s="369">
        <v>779</v>
      </c>
      <c r="D16" s="387" t="s">
        <v>4</v>
      </c>
      <c r="E16" s="379" t="s">
        <v>4</v>
      </c>
      <c r="F16" s="404">
        <v>2231</v>
      </c>
      <c r="G16" s="411">
        <f t="shared" si="0"/>
        <v>1784</v>
      </c>
      <c r="H16" s="411">
        <f t="shared" si="0"/>
        <v>1994</v>
      </c>
      <c r="I16" s="411"/>
      <c r="J16" s="379" t="s">
        <v>4</v>
      </c>
      <c r="K16" s="379" t="s">
        <v>4</v>
      </c>
      <c r="L16" s="246"/>
      <c r="M16" s="369">
        <v>1784</v>
      </c>
      <c r="N16" s="428">
        <v>1994</v>
      </c>
      <c r="O16" s="404"/>
    </row>
    <row r="17" spans="1:15" ht="15" thickBot="1">
      <c r="A17" s="245" t="s">
        <v>40</v>
      </c>
      <c r="B17" s="357" t="s">
        <v>39</v>
      </c>
      <c r="C17" s="370">
        <v>2552</v>
      </c>
      <c r="D17" s="388" t="s">
        <v>4</v>
      </c>
      <c r="E17" s="380" t="s">
        <v>4</v>
      </c>
      <c r="F17" s="405">
        <v>3319</v>
      </c>
      <c r="G17" s="412">
        <f t="shared" si="0"/>
        <v>2080</v>
      </c>
      <c r="H17" s="412">
        <f t="shared" si="0"/>
        <v>1408</v>
      </c>
      <c r="I17" s="412"/>
      <c r="J17" s="417" t="s">
        <v>4</v>
      </c>
      <c r="K17" s="436" t="s">
        <v>4</v>
      </c>
      <c r="L17" s="463"/>
      <c r="M17" s="424">
        <v>2080</v>
      </c>
      <c r="N17" s="429">
        <v>1408</v>
      </c>
      <c r="O17" s="405"/>
    </row>
    <row r="18" spans="1:15" ht="15" thickBot="1">
      <c r="A18" s="271" t="s">
        <v>38</v>
      </c>
      <c r="B18" s="358"/>
      <c r="C18" s="371">
        <f>C13-C14+C15+C16+C17</f>
        <v>3755</v>
      </c>
      <c r="D18" s="389" t="s">
        <v>4</v>
      </c>
      <c r="E18" s="371" t="s">
        <v>4</v>
      </c>
      <c r="F18" s="371">
        <f>F13-F14+F15+F16+F17</f>
        <v>5936</v>
      </c>
      <c r="G18" s="371">
        <f>G13-G14+G15+G16+G17</f>
        <v>4237</v>
      </c>
      <c r="H18" s="371">
        <f>H13-H14+H15+H16+H17</f>
        <v>3761</v>
      </c>
      <c r="I18" s="371">
        <f>I13-I14+I15+I16+I17</f>
        <v>0</v>
      </c>
      <c r="J18" s="371" t="s">
        <v>4</v>
      </c>
      <c r="K18" s="371" t="s">
        <v>4</v>
      </c>
      <c r="L18" s="463"/>
      <c r="M18" s="425">
        <f>M13-M14+M15+M16+M17</f>
        <v>4237</v>
      </c>
      <c r="N18" s="425">
        <f>N13-N14+N15+N16+N17</f>
        <v>3761</v>
      </c>
      <c r="O18" s="425">
        <f>O13-O14+O15+O16+O17</f>
        <v>0</v>
      </c>
    </row>
    <row r="19" spans="1:15">
      <c r="A19" s="245" t="s">
        <v>66</v>
      </c>
      <c r="B19" s="359" t="s">
        <v>67</v>
      </c>
      <c r="C19" s="370">
        <v>400</v>
      </c>
      <c r="D19" s="385" t="s">
        <v>4</v>
      </c>
      <c r="E19" s="377" t="s">
        <v>4</v>
      </c>
      <c r="F19" s="405">
        <v>387</v>
      </c>
      <c r="G19" s="413">
        <f t="shared" ref="G19:H23" si="1">M19</f>
        <v>373</v>
      </c>
      <c r="H19" s="413">
        <f t="shared" si="1"/>
        <v>359</v>
      </c>
      <c r="I19" s="413"/>
      <c r="J19" s="417" t="s">
        <v>4</v>
      </c>
      <c r="K19" s="464" t="s">
        <v>4</v>
      </c>
      <c r="L19" s="463"/>
      <c r="M19" s="372">
        <v>373</v>
      </c>
      <c r="N19" s="429">
        <v>359</v>
      </c>
      <c r="O19" s="405"/>
    </row>
    <row r="20" spans="1:15">
      <c r="A20" s="247" t="s">
        <v>37</v>
      </c>
      <c r="B20" s="356" t="s">
        <v>36</v>
      </c>
      <c r="C20" s="369">
        <v>1031</v>
      </c>
      <c r="D20" s="387" t="s">
        <v>4</v>
      </c>
      <c r="E20" s="379" t="s">
        <v>4</v>
      </c>
      <c r="F20" s="404">
        <v>880</v>
      </c>
      <c r="G20" s="411">
        <f t="shared" si="1"/>
        <v>1081</v>
      </c>
      <c r="H20" s="411">
        <f t="shared" si="1"/>
        <v>653</v>
      </c>
      <c r="I20" s="411"/>
      <c r="J20" s="379" t="s">
        <v>4</v>
      </c>
      <c r="K20" s="379" t="s">
        <v>4</v>
      </c>
      <c r="L20" s="246"/>
      <c r="M20" s="369">
        <v>1081</v>
      </c>
      <c r="N20" s="428">
        <v>653</v>
      </c>
      <c r="O20" s="404"/>
    </row>
    <row r="21" spans="1:15">
      <c r="A21" s="247" t="s">
        <v>35</v>
      </c>
      <c r="B21" s="356" t="s">
        <v>4</v>
      </c>
      <c r="C21" s="369">
        <v>459</v>
      </c>
      <c r="D21" s="387" t="s">
        <v>4</v>
      </c>
      <c r="E21" s="379" t="s">
        <v>4</v>
      </c>
      <c r="F21" s="404">
        <v>620</v>
      </c>
      <c r="G21" s="411">
        <f t="shared" si="1"/>
        <v>620</v>
      </c>
      <c r="H21" s="411">
        <f t="shared" si="1"/>
        <v>1056</v>
      </c>
      <c r="I21" s="411"/>
      <c r="J21" s="379" t="s">
        <v>4</v>
      </c>
      <c r="K21" s="379" t="s">
        <v>4</v>
      </c>
      <c r="L21" s="246"/>
      <c r="M21" s="369">
        <v>620</v>
      </c>
      <c r="N21" s="428">
        <v>1056</v>
      </c>
      <c r="O21" s="404"/>
    </row>
    <row r="22" spans="1:15">
      <c r="A22" s="247" t="s">
        <v>34</v>
      </c>
      <c r="B22" s="356" t="s">
        <v>4</v>
      </c>
      <c r="C22" s="369">
        <v>1685</v>
      </c>
      <c r="D22" s="387" t="s">
        <v>4</v>
      </c>
      <c r="E22" s="379" t="s">
        <v>4</v>
      </c>
      <c r="F22" s="404">
        <v>3785</v>
      </c>
      <c r="G22" s="411">
        <f t="shared" si="1"/>
        <v>2155</v>
      </c>
      <c r="H22" s="411">
        <f t="shared" si="1"/>
        <v>1692</v>
      </c>
      <c r="I22" s="411"/>
      <c r="J22" s="379" t="s">
        <v>4</v>
      </c>
      <c r="K22" s="379" t="s">
        <v>4</v>
      </c>
      <c r="L22" s="246"/>
      <c r="M22" s="369">
        <v>2155</v>
      </c>
      <c r="N22" s="428">
        <v>1692</v>
      </c>
      <c r="O22" s="404"/>
    </row>
    <row r="23" spans="1:15">
      <c r="A23" s="247" t="s">
        <v>33</v>
      </c>
      <c r="B23" s="356" t="s">
        <v>4</v>
      </c>
      <c r="C23" s="369"/>
      <c r="D23" s="388" t="s">
        <v>4</v>
      </c>
      <c r="E23" s="380" t="s">
        <v>4</v>
      </c>
      <c r="F23" s="406"/>
      <c r="G23" s="412">
        <f t="shared" si="1"/>
        <v>0</v>
      </c>
      <c r="H23" s="412">
        <f t="shared" si="1"/>
        <v>0</v>
      </c>
      <c r="I23" s="412"/>
      <c r="J23" s="380" t="s">
        <v>4</v>
      </c>
      <c r="K23" s="380" t="s">
        <v>4</v>
      </c>
      <c r="L23" s="246"/>
      <c r="M23" s="424">
        <v>0</v>
      </c>
      <c r="N23" s="430"/>
      <c r="O23" s="406"/>
    </row>
    <row r="24" spans="1:15">
      <c r="A24" s="252" t="s">
        <v>32</v>
      </c>
      <c r="B24" s="360" t="s">
        <v>4</v>
      </c>
      <c r="C24" s="369">
        <v>12000</v>
      </c>
      <c r="D24" s="390">
        <v>11373</v>
      </c>
      <c r="E24" s="398">
        <v>12600</v>
      </c>
      <c r="F24" s="381">
        <v>2962</v>
      </c>
      <c r="G24" s="414">
        <f t="shared" ref="G24:G36" si="2">M24-F24</f>
        <v>3252</v>
      </c>
      <c r="H24" s="414">
        <f t="shared" ref="H24:H36" si="3">N24-M24</f>
        <v>3181</v>
      </c>
      <c r="I24" s="414"/>
      <c r="J24" s="379">
        <f t="shared" ref="J24:J43" si="4">SUM(F24:I24)</f>
        <v>9395</v>
      </c>
      <c r="K24" s="418">
        <f>IF(E24=0,"x",(J24/E24*100))</f>
        <v>74.563492063492063</v>
      </c>
      <c r="L24" s="246"/>
      <c r="M24" s="369">
        <v>6214</v>
      </c>
      <c r="N24" s="428">
        <v>9395</v>
      </c>
      <c r="O24" s="404"/>
    </row>
    <row r="25" spans="1:15">
      <c r="A25" s="247" t="s">
        <v>31</v>
      </c>
      <c r="B25" s="361" t="s">
        <v>4</v>
      </c>
      <c r="C25" s="369"/>
      <c r="D25" s="390"/>
      <c r="E25" s="398">
        <v>0</v>
      </c>
      <c r="F25" s="381">
        <v>0</v>
      </c>
      <c r="G25" s="414">
        <f t="shared" si="2"/>
        <v>0</v>
      </c>
      <c r="H25" s="414">
        <f t="shared" si="3"/>
        <v>0</v>
      </c>
      <c r="I25" s="414"/>
      <c r="J25" s="379">
        <f t="shared" si="4"/>
        <v>0</v>
      </c>
      <c r="K25" s="418" t="str">
        <f>IF(E25=0,"x",(J25/E25)*100)</f>
        <v>x</v>
      </c>
      <c r="L25" s="246"/>
      <c r="M25" s="369">
        <v>0</v>
      </c>
      <c r="N25" s="428">
        <v>0</v>
      </c>
      <c r="O25" s="404"/>
    </row>
    <row r="26" spans="1:15">
      <c r="A26" s="247" t="s">
        <v>30</v>
      </c>
      <c r="B26" s="361">
        <v>672</v>
      </c>
      <c r="C26" s="372">
        <v>1950</v>
      </c>
      <c r="D26" s="390">
        <v>2050</v>
      </c>
      <c r="E26" s="398">
        <v>2050</v>
      </c>
      <c r="F26" s="407">
        <v>512</v>
      </c>
      <c r="G26" s="414">
        <f t="shared" si="2"/>
        <v>513</v>
      </c>
      <c r="H26" s="414">
        <f t="shared" si="3"/>
        <v>512</v>
      </c>
      <c r="I26" s="414"/>
      <c r="J26" s="379">
        <f t="shared" si="4"/>
        <v>1537</v>
      </c>
      <c r="K26" s="418">
        <f>IF(E26=0,"x",(J26/E26*100))</f>
        <v>74.975609756097555</v>
      </c>
      <c r="L26" s="246"/>
      <c r="M26" s="369">
        <v>1025</v>
      </c>
      <c r="N26" s="428">
        <v>1537</v>
      </c>
      <c r="O26" s="404"/>
    </row>
    <row r="27" spans="1:15">
      <c r="A27" s="249" t="s">
        <v>6</v>
      </c>
      <c r="B27" s="360">
        <v>501</v>
      </c>
      <c r="C27" s="369">
        <v>585</v>
      </c>
      <c r="D27" s="391">
        <v>690</v>
      </c>
      <c r="E27" s="399">
        <v>810</v>
      </c>
      <c r="F27" s="382">
        <v>113</v>
      </c>
      <c r="G27" s="411">
        <f t="shared" si="2"/>
        <v>243</v>
      </c>
      <c r="H27" s="411">
        <f t="shared" si="3"/>
        <v>297</v>
      </c>
      <c r="I27" s="413"/>
      <c r="J27" s="379">
        <f t="shared" si="4"/>
        <v>653</v>
      </c>
      <c r="K27" s="419">
        <f t="shared" ref="K27:K43" si="5">IF(E27=0,"x",(J27/E27)*100)</f>
        <v>80.617283950617278</v>
      </c>
      <c r="L27" s="246"/>
      <c r="M27" s="372">
        <v>356</v>
      </c>
      <c r="N27" s="431">
        <v>653</v>
      </c>
      <c r="O27" s="403"/>
    </row>
    <row r="28" spans="1:15">
      <c r="A28" s="247" t="s">
        <v>29</v>
      </c>
      <c r="B28" s="361">
        <v>502</v>
      </c>
      <c r="C28" s="369">
        <v>492</v>
      </c>
      <c r="D28" s="392">
        <v>645</v>
      </c>
      <c r="E28" s="400">
        <v>615</v>
      </c>
      <c r="F28" s="383">
        <v>219</v>
      </c>
      <c r="G28" s="411">
        <f t="shared" si="2"/>
        <v>155</v>
      </c>
      <c r="H28" s="411">
        <f t="shared" si="3"/>
        <v>66</v>
      </c>
      <c r="I28" s="411"/>
      <c r="J28" s="379">
        <f t="shared" si="4"/>
        <v>440</v>
      </c>
      <c r="K28" s="418">
        <f t="shared" si="5"/>
        <v>71.544715447154474</v>
      </c>
      <c r="L28" s="246"/>
      <c r="M28" s="369">
        <v>374</v>
      </c>
      <c r="N28" s="428">
        <v>440</v>
      </c>
      <c r="O28" s="404"/>
    </row>
    <row r="29" spans="1:15">
      <c r="A29" s="247" t="s">
        <v>5</v>
      </c>
      <c r="B29" s="361">
        <v>504</v>
      </c>
      <c r="C29" s="369"/>
      <c r="D29" s="392"/>
      <c r="E29" s="400">
        <v>0</v>
      </c>
      <c r="F29" s="383">
        <v>0</v>
      </c>
      <c r="G29" s="411">
        <f t="shared" si="2"/>
        <v>0</v>
      </c>
      <c r="H29" s="411">
        <f t="shared" si="3"/>
        <v>0</v>
      </c>
      <c r="I29" s="411"/>
      <c r="J29" s="379">
        <f t="shared" si="4"/>
        <v>0</v>
      </c>
      <c r="K29" s="418" t="str">
        <f t="shared" si="5"/>
        <v>x</v>
      </c>
      <c r="L29" s="246"/>
      <c r="M29" s="369">
        <v>0</v>
      </c>
      <c r="N29" s="428">
        <v>0</v>
      </c>
      <c r="O29" s="404"/>
    </row>
    <row r="30" spans="1:15">
      <c r="A30" s="247" t="s">
        <v>0</v>
      </c>
      <c r="B30" s="361">
        <v>511</v>
      </c>
      <c r="C30" s="369">
        <v>124</v>
      </c>
      <c r="D30" s="392">
        <v>125</v>
      </c>
      <c r="E30" s="400">
        <v>291</v>
      </c>
      <c r="F30" s="383">
        <v>23</v>
      </c>
      <c r="G30" s="411">
        <f t="shared" si="2"/>
        <v>59</v>
      </c>
      <c r="H30" s="411">
        <f t="shared" si="3"/>
        <v>155</v>
      </c>
      <c r="I30" s="411"/>
      <c r="J30" s="379">
        <f t="shared" si="4"/>
        <v>237</v>
      </c>
      <c r="K30" s="418">
        <f t="shared" si="5"/>
        <v>81.44329896907216</v>
      </c>
      <c r="L30" s="246"/>
      <c r="M30" s="369">
        <v>82</v>
      </c>
      <c r="N30" s="428">
        <v>237</v>
      </c>
      <c r="O30" s="404"/>
    </row>
    <row r="31" spans="1:15">
      <c r="A31" s="247" t="s">
        <v>1</v>
      </c>
      <c r="B31" s="361">
        <v>518</v>
      </c>
      <c r="C31" s="369">
        <v>991</v>
      </c>
      <c r="D31" s="392">
        <v>956</v>
      </c>
      <c r="E31" s="400">
        <v>865</v>
      </c>
      <c r="F31" s="383">
        <v>200</v>
      </c>
      <c r="G31" s="411">
        <f t="shared" si="2"/>
        <v>176</v>
      </c>
      <c r="H31" s="411">
        <f t="shared" si="3"/>
        <v>276</v>
      </c>
      <c r="I31" s="411"/>
      <c r="J31" s="379">
        <f t="shared" si="4"/>
        <v>652</v>
      </c>
      <c r="K31" s="418">
        <f t="shared" si="5"/>
        <v>75.375722543352595</v>
      </c>
      <c r="L31" s="246"/>
      <c r="M31" s="369">
        <v>376</v>
      </c>
      <c r="N31" s="428">
        <v>652</v>
      </c>
      <c r="O31" s="404"/>
    </row>
    <row r="32" spans="1:15">
      <c r="A32" s="247" t="s">
        <v>97</v>
      </c>
      <c r="B32" s="361">
        <v>521</v>
      </c>
      <c r="C32" s="369">
        <v>7318</v>
      </c>
      <c r="D32" s="392">
        <v>6731</v>
      </c>
      <c r="E32" s="400">
        <v>7705</v>
      </c>
      <c r="F32" s="383">
        <v>1787</v>
      </c>
      <c r="G32" s="411">
        <f t="shared" si="2"/>
        <v>2025</v>
      </c>
      <c r="H32" s="411">
        <f t="shared" si="3"/>
        <v>1948</v>
      </c>
      <c r="I32" s="411"/>
      <c r="J32" s="379">
        <f t="shared" si="4"/>
        <v>5760</v>
      </c>
      <c r="K32" s="418">
        <f t="shared" si="5"/>
        <v>74.756651524983781</v>
      </c>
      <c r="L32" s="246"/>
      <c r="M32" s="369">
        <v>3812</v>
      </c>
      <c r="N32" s="428">
        <v>5760</v>
      </c>
      <c r="O32" s="404"/>
    </row>
    <row r="33" spans="1:15">
      <c r="A33" s="247" t="s">
        <v>27</v>
      </c>
      <c r="B33" s="361" t="s">
        <v>26</v>
      </c>
      <c r="C33" s="369">
        <v>2548</v>
      </c>
      <c r="D33" s="392">
        <v>2486</v>
      </c>
      <c r="E33" s="400">
        <v>2816</v>
      </c>
      <c r="F33" s="383">
        <v>625</v>
      </c>
      <c r="G33" s="411">
        <f t="shared" si="2"/>
        <v>716</v>
      </c>
      <c r="H33" s="411">
        <f t="shared" si="3"/>
        <v>719</v>
      </c>
      <c r="I33" s="411"/>
      <c r="J33" s="379">
        <f t="shared" si="4"/>
        <v>2060</v>
      </c>
      <c r="K33" s="418">
        <f t="shared" si="5"/>
        <v>73.153409090909093</v>
      </c>
      <c r="L33" s="246"/>
      <c r="M33" s="369">
        <v>1341</v>
      </c>
      <c r="N33" s="428">
        <v>2060</v>
      </c>
      <c r="O33" s="404"/>
    </row>
    <row r="34" spans="1:15">
      <c r="A34" s="247" t="s">
        <v>25</v>
      </c>
      <c r="B34" s="361">
        <v>557</v>
      </c>
      <c r="C34" s="369">
        <v>1</v>
      </c>
      <c r="D34" s="392"/>
      <c r="E34" s="400">
        <v>0</v>
      </c>
      <c r="F34" s="383"/>
      <c r="G34" s="411">
        <f t="shared" si="2"/>
        <v>0</v>
      </c>
      <c r="H34" s="411">
        <f t="shared" si="3"/>
        <v>0</v>
      </c>
      <c r="I34" s="411"/>
      <c r="J34" s="379">
        <f t="shared" si="4"/>
        <v>0</v>
      </c>
      <c r="K34" s="418" t="str">
        <f t="shared" si="5"/>
        <v>x</v>
      </c>
      <c r="L34" s="246"/>
      <c r="M34" s="369">
        <v>0</v>
      </c>
      <c r="N34" s="428">
        <v>0</v>
      </c>
      <c r="O34" s="404"/>
    </row>
    <row r="35" spans="1:15">
      <c r="A35" s="247" t="s">
        <v>2</v>
      </c>
      <c r="B35" s="361">
        <v>551</v>
      </c>
      <c r="C35" s="369">
        <v>65</v>
      </c>
      <c r="D35" s="392">
        <v>55</v>
      </c>
      <c r="E35" s="400">
        <v>55</v>
      </c>
      <c r="F35" s="383">
        <v>14</v>
      </c>
      <c r="G35" s="411">
        <f t="shared" si="2"/>
        <v>13</v>
      </c>
      <c r="H35" s="411">
        <f t="shared" si="3"/>
        <v>14</v>
      </c>
      <c r="I35" s="411"/>
      <c r="J35" s="379">
        <f t="shared" si="4"/>
        <v>41</v>
      </c>
      <c r="K35" s="418">
        <f t="shared" si="5"/>
        <v>74.545454545454547</v>
      </c>
      <c r="L35" s="246"/>
      <c r="M35" s="369">
        <v>27</v>
      </c>
      <c r="N35" s="428">
        <v>41</v>
      </c>
      <c r="O35" s="404"/>
    </row>
    <row r="36" spans="1:15" ht="15" thickBot="1">
      <c r="A36" s="245" t="s">
        <v>24</v>
      </c>
      <c r="B36" s="362" t="s">
        <v>23</v>
      </c>
      <c r="C36" s="370">
        <v>259</v>
      </c>
      <c r="D36" s="393">
        <v>210</v>
      </c>
      <c r="E36" s="401">
        <v>306</v>
      </c>
      <c r="F36" s="408">
        <v>25</v>
      </c>
      <c r="G36" s="412">
        <f t="shared" si="2"/>
        <v>65</v>
      </c>
      <c r="H36" s="412">
        <f t="shared" si="3"/>
        <v>216</v>
      </c>
      <c r="I36" s="412"/>
      <c r="J36" s="380">
        <f t="shared" si="4"/>
        <v>306</v>
      </c>
      <c r="K36" s="420">
        <f t="shared" si="5"/>
        <v>100</v>
      </c>
      <c r="L36" s="246"/>
      <c r="M36" s="424">
        <v>90</v>
      </c>
      <c r="N36" s="430">
        <v>306</v>
      </c>
      <c r="O36" s="406"/>
    </row>
    <row r="37" spans="1:15" ht="15" thickBot="1">
      <c r="A37" s="273" t="s">
        <v>98</v>
      </c>
      <c r="B37" s="363"/>
      <c r="C37" s="371">
        <f t="shared" ref="C37:I37" si="6">SUM(C27:C36)</f>
        <v>12383</v>
      </c>
      <c r="D37" s="389">
        <f t="shared" si="6"/>
        <v>11898</v>
      </c>
      <c r="E37" s="371">
        <f t="shared" si="6"/>
        <v>13463</v>
      </c>
      <c r="F37" s="371">
        <f t="shared" si="6"/>
        <v>3006</v>
      </c>
      <c r="G37" s="371">
        <f t="shared" si="6"/>
        <v>3452</v>
      </c>
      <c r="H37" s="371">
        <f t="shared" si="6"/>
        <v>3691</v>
      </c>
      <c r="I37" s="371">
        <f t="shared" si="6"/>
        <v>0</v>
      </c>
      <c r="J37" s="371">
        <f t="shared" si="4"/>
        <v>10149</v>
      </c>
      <c r="K37" s="421">
        <f t="shared" si="5"/>
        <v>75.384386838000452</v>
      </c>
      <c r="L37" s="463"/>
      <c r="M37" s="371">
        <f>SUM(M27:M36)</f>
        <v>6458</v>
      </c>
      <c r="N37" s="371">
        <f>SUM(N27:N36)</f>
        <v>10149</v>
      </c>
      <c r="O37" s="371">
        <f>SUM(O27:O36)</f>
        <v>0</v>
      </c>
    </row>
    <row r="38" spans="1:15">
      <c r="A38" s="249" t="s">
        <v>21</v>
      </c>
      <c r="B38" s="360">
        <v>601</v>
      </c>
      <c r="C38" s="372"/>
      <c r="D38" s="391"/>
      <c r="E38" s="399">
        <v>0</v>
      </c>
      <c r="F38" s="382">
        <v>0</v>
      </c>
      <c r="G38" s="413">
        <f>M38-F38</f>
        <v>0</v>
      </c>
      <c r="H38" s="413">
        <f>N38-M38</f>
        <v>0</v>
      </c>
      <c r="I38" s="413"/>
      <c r="J38" s="377">
        <f t="shared" si="4"/>
        <v>0</v>
      </c>
      <c r="K38" s="419" t="str">
        <f t="shared" si="5"/>
        <v>x</v>
      </c>
      <c r="L38" s="246"/>
      <c r="M38" s="372">
        <v>0</v>
      </c>
      <c r="N38" s="431">
        <v>0</v>
      </c>
      <c r="O38" s="403"/>
    </row>
    <row r="39" spans="1:15">
      <c r="A39" s="247" t="s">
        <v>20</v>
      </c>
      <c r="B39" s="361">
        <v>602</v>
      </c>
      <c r="C39" s="369">
        <v>459</v>
      </c>
      <c r="D39" s="392">
        <v>425</v>
      </c>
      <c r="E39" s="400">
        <v>380</v>
      </c>
      <c r="F39" s="383">
        <v>102</v>
      </c>
      <c r="G39" s="411">
        <f>M39-F39</f>
        <v>104</v>
      </c>
      <c r="H39" s="411">
        <f>N39-M39</f>
        <v>69</v>
      </c>
      <c r="I39" s="411"/>
      <c r="J39" s="379">
        <f t="shared" si="4"/>
        <v>275</v>
      </c>
      <c r="K39" s="418">
        <f t="shared" si="5"/>
        <v>72.368421052631575</v>
      </c>
      <c r="L39" s="246"/>
      <c r="M39" s="369">
        <v>206</v>
      </c>
      <c r="N39" s="428">
        <v>275</v>
      </c>
      <c r="O39" s="404"/>
    </row>
    <row r="40" spans="1:15">
      <c r="A40" s="247" t="s">
        <v>19</v>
      </c>
      <c r="B40" s="361">
        <v>604</v>
      </c>
      <c r="C40" s="369"/>
      <c r="D40" s="392"/>
      <c r="E40" s="400">
        <v>0</v>
      </c>
      <c r="F40" s="383">
        <v>0</v>
      </c>
      <c r="G40" s="411">
        <f>M40-F40</f>
        <v>0</v>
      </c>
      <c r="H40" s="411">
        <f>N40-M40</f>
        <v>0</v>
      </c>
      <c r="I40" s="411"/>
      <c r="J40" s="379">
        <f t="shared" si="4"/>
        <v>0</v>
      </c>
      <c r="K40" s="418" t="str">
        <f t="shared" si="5"/>
        <v>x</v>
      </c>
      <c r="L40" s="246"/>
      <c r="M40" s="369">
        <v>0</v>
      </c>
      <c r="N40" s="428">
        <v>0</v>
      </c>
      <c r="O40" s="404"/>
    </row>
    <row r="41" spans="1:15">
      <c r="A41" s="247" t="s">
        <v>18</v>
      </c>
      <c r="B41" s="361" t="s">
        <v>17</v>
      </c>
      <c r="C41" s="369">
        <v>12000</v>
      </c>
      <c r="D41" s="392">
        <v>11373</v>
      </c>
      <c r="E41" s="400">
        <v>12600</v>
      </c>
      <c r="F41" s="383">
        <v>2962</v>
      </c>
      <c r="G41" s="411">
        <f>M41-F41</f>
        <v>3252</v>
      </c>
      <c r="H41" s="411">
        <f>N41-M41</f>
        <v>3181</v>
      </c>
      <c r="I41" s="411"/>
      <c r="J41" s="379">
        <f t="shared" si="4"/>
        <v>9395</v>
      </c>
      <c r="K41" s="418">
        <f t="shared" si="5"/>
        <v>74.563492063492063</v>
      </c>
      <c r="L41" s="246"/>
      <c r="M41" s="369">
        <v>6214</v>
      </c>
      <c r="N41" s="428">
        <v>9395</v>
      </c>
      <c r="O41" s="404"/>
    </row>
    <row r="42" spans="1:15" ht="15" thickBot="1">
      <c r="A42" s="245" t="s">
        <v>7</v>
      </c>
      <c r="B42" s="362" t="s">
        <v>16</v>
      </c>
      <c r="C42" s="370">
        <v>104</v>
      </c>
      <c r="D42" s="393">
        <v>100</v>
      </c>
      <c r="E42" s="401">
        <v>483</v>
      </c>
      <c r="F42" s="408">
        <v>25</v>
      </c>
      <c r="G42" s="412">
        <f>M42-F42</f>
        <v>20</v>
      </c>
      <c r="H42" s="412">
        <f>N42-M42</f>
        <v>436</v>
      </c>
      <c r="I42" s="412"/>
      <c r="J42" s="380">
        <f t="shared" si="4"/>
        <v>481</v>
      </c>
      <c r="K42" s="420">
        <f t="shared" si="5"/>
        <v>99.585921325051757</v>
      </c>
      <c r="L42" s="246"/>
      <c r="M42" s="424">
        <v>45</v>
      </c>
      <c r="N42" s="430">
        <v>481</v>
      </c>
      <c r="O42" s="406"/>
    </row>
    <row r="43" spans="1:15" ht="15" thickBot="1">
      <c r="A43" s="273" t="s">
        <v>15</v>
      </c>
      <c r="B43" s="363" t="s">
        <v>4</v>
      </c>
      <c r="C43" s="371">
        <f t="shared" ref="C43:I43" si="7">SUM(C38:C42)</f>
        <v>12563</v>
      </c>
      <c r="D43" s="389">
        <f t="shared" si="7"/>
        <v>11898</v>
      </c>
      <c r="E43" s="371">
        <f t="shared" si="7"/>
        <v>13463</v>
      </c>
      <c r="F43" s="371">
        <f t="shared" si="7"/>
        <v>3089</v>
      </c>
      <c r="G43" s="371">
        <f t="shared" si="7"/>
        <v>3376</v>
      </c>
      <c r="H43" s="371">
        <f t="shared" si="7"/>
        <v>3686</v>
      </c>
      <c r="I43" s="371">
        <f t="shared" si="7"/>
        <v>0</v>
      </c>
      <c r="J43" s="371">
        <f t="shared" si="4"/>
        <v>10151</v>
      </c>
      <c r="K43" s="421">
        <f t="shared" si="5"/>
        <v>75.399242367971482</v>
      </c>
      <c r="L43" s="463"/>
      <c r="M43" s="371">
        <f>SUM(M38:M42)</f>
        <v>6465</v>
      </c>
      <c r="N43" s="371">
        <f>SUM(N38:N42)</f>
        <v>10151</v>
      </c>
      <c r="O43" s="371">
        <f>SUM(O38:O42)</f>
        <v>0</v>
      </c>
    </row>
    <row r="44" spans="1:15" ht="11.4" customHeight="1" thickBot="1">
      <c r="A44" s="245"/>
      <c r="B44" s="257"/>
      <c r="C44" s="258"/>
      <c r="D44" s="280"/>
      <c r="E44" s="280"/>
      <c r="F44" s="260"/>
      <c r="G44" s="261"/>
      <c r="H44" s="276"/>
      <c r="I44" s="261"/>
      <c r="J44" s="277"/>
      <c r="K44" s="281"/>
      <c r="L44" s="246"/>
      <c r="M44" s="260"/>
      <c r="N44" s="282"/>
      <c r="O44" s="282"/>
    </row>
    <row r="45" spans="1:15" ht="15" thickBot="1">
      <c r="A45" s="271" t="s">
        <v>14</v>
      </c>
      <c r="B45" s="358" t="s">
        <v>4</v>
      </c>
      <c r="C45" s="371">
        <f t="shared" ref="C45:I45" si="8">C43-C41</f>
        <v>563</v>
      </c>
      <c r="D45" s="371">
        <f t="shared" si="8"/>
        <v>525</v>
      </c>
      <c r="E45" s="364">
        <f t="shared" si="8"/>
        <v>863</v>
      </c>
      <c r="F45" s="272">
        <f t="shared" si="8"/>
        <v>127</v>
      </c>
      <c r="G45" s="272">
        <f t="shared" si="8"/>
        <v>124</v>
      </c>
      <c r="H45" s="272">
        <f t="shared" si="8"/>
        <v>505</v>
      </c>
      <c r="I45" s="272">
        <f t="shared" si="8"/>
        <v>0</v>
      </c>
      <c r="J45" s="272">
        <f>SUM(F45:I45)</f>
        <v>756</v>
      </c>
      <c r="K45" s="283">
        <f>IF(E45=0,"x",(J45/E45)*100)</f>
        <v>87.601390498261878</v>
      </c>
      <c r="L45" s="246"/>
      <c r="M45" s="284">
        <f>M43-M41</f>
        <v>251</v>
      </c>
      <c r="N45" s="274">
        <f>N43-N41</f>
        <v>756</v>
      </c>
      <c r="O45" s="275">
        <f>O43-O41</f>
        <v>0</v>
      </c>
    </row>
    <row r="46" spans="1:15" ht="15" thickBot="1">
      <c r="A46" s="271" t="s">
        <v>13</v>
      </c>
      <c r="B46" s="358" t="s">
        <v>4</v>
      </c>
      <c r="C46" s="371">
        <f t="shared" ref="C46:I46" si="9">C43-C37</f>
        <v>180</v>
      </c>
      <c r="D46" s="371">
        <f t="shared" si="9"/>
        <v>0</v>
      </c>
      <c r="E46" s="364">
        <f t="shared" si="9"/>
        <v>0</v>
      </c>
      <c r="F46" s="272">
        <f t="shared" si="9"/>
        <v>83</v>
      </c>
      <c r="G46" s="272">
        <f t="shared" si="9"/>
        <v>-76</v>
      </c>
      <c r="H46" s="272">
        <f t="shared" si="9"/>
        <v>-5</v>
      </c>
      <c r="I46" s="272">
        <f t="shared" si="9"/>
        <v>0</v>
      </c>
      <c r="J46" s="272">
        <f>SUM(F46:I46)</f>
        <v>2</v>
      </c>
      <c r="K46" s="283" t="str">
        <f>IF(E46=0,"x",(J46/E46)*100)</f>
        <v>x</v>
      </c>
      <c r="L46" s="246"/>
      <c r="M46" s="284">
        <f>M43-M37</f>
        <v>7</v>
      </c>
      <c r="N46" s="274">
        <f>N43-N37</f>
        <v>2</v>
      </c>
      <c r="O46" s="275">
        <f>O43-O37</f>
        <v>0</v>
      </c>
    </row>
    <row r="47" spans="1:15" ht="15" thickBot="1">
      <c r="A47" s="285" t="s">
        <v>12</v>
      </c>
      <c r="B47" s="373" t="s">
        <v>4</v>
      </c>
      <c r="C47" s="375">
        <f t="shared" ref="C47:I47" si="10">C46-C41</f>
        <v>-11820</v>
      </c>
      <c r="D47" s="375">
        <f t="shared" si="10"/>
        <v>-11373</v>
      </c>
      <c r="E47" s="374">
        <f t="shared" si="10"/>
        <v>-12600</v>
      </c>
      <c r="F47" s="286">
        <f t="shared" si="10"/>
        <v>-2879</v>
      </c>
      <c r="G47" s="286">
        <f t="shared" si="10"/>
        <v>-3328</v>
      </c>
      <c r="H47" s="286">
        <f t="shared" si="10"/>
        <v>-3186</v>
      </c>
      <c r="I47" s="286">
        <f t="shared" si="10"/>
        <v>0</v>
      </c>
      <c r="J47" s="286">
        <f>SUM(F47:I47)</f>
        <v>-9393</v>
      </c>
      <c r="K47" s="287">
        <f>IF(E47=0,"x",(J47/E47)*100)</f>
        <v>74.547619047619051</v>
      </c>
      <c r="L47" s="246"/>
      <c r="M47" s="288">
        <f>M46-M41</f>
        <v>-6207</v>
      </c>
      <c r="N47" s="289">
        <f>N46-N41</f>
        <v>-9393</v>
      </c>
      <c r="O47" s="290">
        <f>O46-O41</f>
        <v>0</v>
      </c>
    </row>
    <row r="50" spans="1:10">
      <c r="A50" s="265" t="s">
        <v>11</v>
      </c>
    </row>
    <row r="51" spans="1:10">
      <c r="A51" s="266" t="s">
        <v>10</v>
      </c>
    </row>
    <row r="52" spans="1:10">
      <c r="A52" s="267" t="s">
        <v>99</v>
      </c>
    </row>
    <row r="53" spans="1:10" s="269" customFormat="1" ht="13.8">
      <c r="A53" s="267" t="s">
        <v>61</v>
      </c>
      <c r="B53" s="268"/>
      <c r="E53" s="270"/>
      <c r="F53" s="270"/>
      <c r="G53" s="270"/>
      <c r="H53" s="270"/>
      <c r="I53" s="270"/>
      <c r="J53" s="270"/>
    </row>
    <row r="56" spans="1:10">
      <c r="A56" s="235" t="s">
        <v>100</v>
      </c>
    </row>
    <row r="58" spans="1:10">
      <c r="A58" s="235" t="s">
        <v>101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D56D4-415B-4256-BFC4-3312C2BF8AB7}">
  <dimension ref="A1:P58"/>
  <sheetViews>
    <sheetView workbookViewId="0">
      <selection activeCell="Q1" sqref="Q1"/>
    </sheetView>
  </sheetViews>
  <sheetFormatPr defaultColWidth="8.6640625" defaultRowHeight="13.2"/>
  <cols>
    <col min="1" max="1" width="37.6640625" style="26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>
      <c r="A1" s="465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470" t="s">
        <v>102</v>
      </c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2"/>
    </row>
    <row r="8" spans="1:16" ht="13.8" thickBot="1">
      <c r="A8" s="29" t="s">
        <v>59</v>
      </c>
      <c r="F8" s="14"/>
      <c r="G8" s="14"/>
    </row>
    <row r="9" spans="1:16" ht="13.8" thickBot="1">
      <c r="A9" s="291"/>
      <c r="B9" s="41"/>
      <c r="C9" s="70" t="s">
        <v>3</v>
      </c>
      <c r="D9" s="97" t="s">
        <v>58</v>
      </c>
      <c r="E9" s="98" t="s">
        <v>57</v>
      </c>
      <c r="F9" s="467" t="s">
        <v>56</v>
      </c>
      <c r="G9" s="468"/>
      <c r="H9" s="468"/>
      <c r="I9" s="469"/>
      <c r="J9" s="13" t="s">
        <v>69</v>
      </c>
      <c r="K9" s="12" t="s">
        <v>55</v>
      </c>
      <c r="M9" s="41" t="s">
        <v>53</v>
      </c>
      <c r="N9" s="41" t="s">
        <v>54</v>
      </c>
      <c r="O9" s="41" t="s">
        <v>53</v>
      </c>
    </row>
    <row r="10" spans="1:16" ht="13.8" thickBot="1">
      <c r="A10" s="31" t="s">
        <v>52</v>
      </c>
      <c r="B10" s="42" t="s">
        <v>103</v>
      </c>
      <c r="C10" s="71" t="s">
        <v>68</v>
      </c>
      <c r="D10" s="99">
        <v>2025</v>
      </c>
      <c r="E10" s="100">
        <v>2025</v>
      </c>
      <c r="F10" s="11" t="s">
        <v>51</v>
      </c>
      <c r="G10" s="43" t="s">
        <v>50</v>
      </c>
      <c r="H10" s="43" t="s">
        <v>49</v>
      </c>
      <c r="I10" s="44" t="s">
        <v>48</v>
      </c>
      <c r="J10" s="10" t="s">
        <v>8</v>
      </c>
      <c r="K10" s="9" t="s">
        <v>47</v>
      </c>
      <c r="M10" s="45" t="s">
        <v>64</v>
      </c>
      <c r="N10" s="42" t="s">
        <v>65</v>
      </c>
      <c r="O10" s="42" t="s">
        <v>46</v>
      </c>
    </row>
    <row r="11" spans="1:16">
      <c r="A11" s="32" t="s">
        <v>45</v>
      </c>
      <c r="B11" s="46"/>
      <c r="C11" s="124">
        <v>9</v>
      </c>
      <c r="D11" s="101">
        <v>7</v>
      </c>
      <c r="E11" s="95">
        <v>7</v>
      </c>
      <c r="F11" s="143">
        <v>9</v>
      </c>
      <c r="G11" s="187">
        <f t="shared" ref="G11:H23" si="0">M11</f>
        <v>9</v>
      </c>
      <c r="H11" s="188">
        <f t="shared" si="0"/>
        <v>9</v>
      </c>
      <c r="I11" s="189"/>
      <c r="J11" s="107" t="s">
        <v>4</v>
      </c>
      <c r="K11" s="111" t="s">
        <v>4</v>
      </c>
      <c r="L11" s="173"/>
      <c r="M11" s="190">
        <v>9</v>
      </c>
      <c r="N11" s="191">
        <v>9</v>
      </c>
      <c r="O11" s="85"/>
    </row>
    <row r="12" spans="1:16" ht="13.8" thickBot="1">
      <c r="A12" s="33" t="s">
        <v>44</v>
      </c>
      <c r="B12" s="49"/>
      <c r="C12" s="125">
        <v>7.94</v>
      </c>
      <c r="D12" s="156">
        <v>6.3</v>
      </c>
      <c r="E12" s="96">
        <v>6.3</v>
      </c>
      <c r="F12" s="144">
        <v>7.9</v>
      </c>
      <c r="G12" s="194">
        <f t="shared" si="0"/>
        <v>7.9</v>
      </c>
      <c r="H12" s="195">
        <f t="shared" si="0"/>
        <v>7.8</v>
      </c>
      <c r="I12" s="194"/>
      <c r="J12" s="108"/>
      <c r="K12" s="59" t="s">
        <v>4</v>
      </c>
      <c r="L12" s="173"/>
      <c r="M12" s="196">
        <v>7.9</v>
      </c>
      <c r="N12" s="197">
        <v>7.8</v>
      </c>
      <c r="O12" s="152"/>
    </row>
    <row r="13" spans="1:16">
      <c r="A13" s="34" t="s">
        <v>62</v>
      </c>
      <c r="B13" s="50"/>
      <c r="C13" s="198">
        <v>2586</v>
      </c>
      <c r="D13" s="101" t="s">
        <v>4</v>
      </c>
      <c r="E13" s="101" t="s">
        <v>4</v>
      </c>
      <c r="F13" s="132">
        <v>2624</v>
      </c>
      <c r="G13" s="77">
        <f t="shared" si="0"/>
        <v>2657</v>
      </c>
      <c r="H13" s="78">
        <f t="shared" si="0"/>
        <v>2653</v>
      </c>
      <c r="I13" s="77"/>
      <c r="J13" s="104" t="s">
        <v>4</v>
      </c>
      <c r="K13" s="6" t="s">
        <v>4</v>
      </c>
      <c r="L13" s="173"/>
      <c r="M13" s="159">
        <v>2657</v>
      </c>
      <c r="N13" s="199">
        <v>2653</v>
      </c>
      <c r="O13" s="126"/>
    </row>
    <row r="14" spans="1:16">
      <c r="A14" s="35" t="s">
        <v>63</v>
      </c>
      <c r="B14" s="50"/>
      <c r="C14" s="198">
        <v>2154</v>
      </c>
      <c r="D14" s="102" t="s">
        <v>4</v>
      </c>
      <c r="E14" s="102" t="s">
        <v>4</v>
      </c>
      <c r="F14" s="130">
        <v>2198</v>
      </c>
      <c r="G14" s="77">
        <f t="shared" si="0"/>
        <v>2237</v>
      </c>
      <c r="H14" s="78">
        <f t="shared" si="0"/>
        <v>2241</v>
      </c>
      <c r="I14" s="77"/>
      <c r="J14" s="104" t="s">
        <v>4</v>
      </c>
      <c r="K14" s="6" t="s">
        <v>4</v>
      </c>
      <c r="L14" s="173"/>
      <c r="M14" s="160">
        <v>2237</v>
      </c>
      <c r="N14" s="199">
        <v>2241</v>
      </c>
      <c r="O14" s="126"/>
    </row>
    <row r="15" spans="1:16">
      <c r="A15" s="35" t="s">
        <v>43</v>
      </c>
      <c r="B15" s="50" t="s">
        <v>42</v>
      </c>
      <c r="C15" s="198"/>
      <c r="D15" s="102" t="s">
        <v>4</v>
      </c>
      <c r="E15" s="102" t="s">
        <v>4</v>
      </c>
      <c r="F15" s="130"/>
      <c r="G15" s="77">
        <f t="shared" si="0"/>
        <v>0</v>
      </c>
      <c r="H15" s="78">
        <f t="shared" si="0"/>
        <v>0</v>
      </c>
      <c r="I15" s="77"/>
      <c r="J15" s="104" t="s">
        <v>4</v>
      </c>
      <c r="K15" s="6" t="s">
        <v>4</v>
      </c>
      <c r="L15" s="173"/>
      <c r="M15" s="160"/>
      <c r="N15" s="199"/>
      <c r="O15" s="126"/>
    </row>
    <row r="16" spans="1:16">
      <c r="A16" s="35" t="s">
        <v>41</v>
      </c>
      <c r="B16" s="50" t="s">
        <v>4</v>
      </c>
      <c r="C16" s="198">
        <v>369</v>
      </c>
      <c r="D16" s="102" t="s">
        <v>4</v>
      </c>
      <c r="E16" s="102" t="s">
        <v>4</v>
      </c>
      <c r="F16" s="130">
        <v>1067</v>
      </c>
      <c r="G16" s="77">
        <f t="shared" si="0"/>
        <v>911</v>
      </c>
      <c r="H16" s="78">
        <f t="shared" si="0"/>
        <v>511</v>
      </c>
      <c r="I16" s="77"/>
      <c r="J16" s="104" t="s">
        <v>4</v>
      </c>
      <c r="K16" s="6" t="s">
        <v>4</v>
      </c>
      <c r="L16" s="173"/>
      <c r="M16" s="160">
        <v>911</v>
      </c>
      <c r="N16" s="199">
        <v>511</v>
      </c>
      <c r="O16" s="126"/>
    </row>
    <row r="17" spans="1:15" ht="13.8" thickBot="1">
      <c r="A17" s="32" t="s">
        <v>40</v>
      </c>
      <c r="B17" s="51" t="s">
        <v>39</v>
      </c>
      <c r="C17" s="200">
        <v>587</v>
      </c>
      <c r="D17" s="103" t="s">
        <v>4</v>
      </c>
      <c r="E17" s="103" t="s">
        <v>4</v>
      </c>
      <c r="F17" s="145">
        <v>1336</v>
      </c>
      <c r="G17" s="77">
        <f t="shared" si="0"/>
        <v>951</v>
      </c>
      <c r="H17" s="78">
        <f t="shared" si="0"/>
        <v>854</v>
      </c>
      <c r="I17" s="80"/>
      <c r="J17" s="109" t="s">
        <v>4</v>
      </c>
      <c r="K17" s="7" t="s">
        <v>4</v>
      </c>
      <c r="L17" s="173"/>
      <c r="M17" s="161">
        <v>951</v>
      </c>
      <c r="N17" s="201">
        <v>854</v>
      </c>
      <c r="O17" s="127"/>
    </row>
    <row r="18" spans="1:15" ht="13.8" thickBot="1">
      <c r="A18" s="36" t="s">
        <v>38</v>
      </c>
      <c r="B18" s="25"/>
      <c r="C18" s="52">
        <f>C13-C14+C15+C16+C17</f>
        <v>1388</v>
      </c>
      <c r="D18" s="52" t="s">
        <v>4</v>
      </c>
      <c r="E18" s="52" t="s">
        <v>4</v>
      </c>
      <c r="F18" s="21">
        <f>F13-F14+F15+F16+F17</f>
        <v>2829</v>
      </c>
      <c r="G18" s="21">
        <f t="shared" ref="G18:I18" si="1">G13-G14+G15+G16+G17</f>
        <v>2282</v>
      </c>
      <c r="H18" s="21">
        <f t="shared" si="1"/>
        <v>1777</v>
      </c>
      <c r="I18" s="21">
        <f t="shared" si="1"/>
        <v>0</v>
      </c>
      <c r="J18" s="61" t="s">
        <v>4</v>
      </c>
      <c r="K18" s="8" t="s">
        <v>4</v>
      </c>
      <c r="L18" s="173"/>
      <c r="M18" s="134">
        <f>M13-M14+M15+M16+M17</f>
        <v>2282</v>
      </c>
      <c r="N18" s="134">
        <f t="shared" ref="N18:O18" si="2">N13-N14+N15+N16+N17</f>
        <v>1777</v>
      </c>
      <c r="O18" s="134">
        <f t="shared" si="2"/>
        <v>0</v>
      </c>
    </row>
    <row r="19" spans="1:15">
      <c r="A19" s="32" t="s">
        <v>66</v>
      </c>
      <c r="B19" s="53" t="s">
        <v>67</v>
      </c>
      <c r="C19" s="202">
        <v>432</v>
      </c>
      <c r="D19" s="101" t="s">
        <v>4</v>
      </c>
      <c r="E19" s="101" t="s">
        <v>4</v>
      </c>
      <c r="F19" s="145">
        <v>426</v>
      </c>
      <c r="G19" s="77">
        <f t="shared" si="0"/>
        <v>419</v>
      </c>
      <c r="H19" s="78">
        <f t="shared" si="0"/>
        <v>412</v>
      </c>
      <c r="I19" s="81"/>
      <c r="J19" s="109" t="s">
        <v>4</v>
      </c>
      <c r="K19" s="7" t="s">
        <v>4</v>
      </c>
      <c r="L19" s="173"/>
      <c r="M19" s="162">
        <v>419</v>
      </c>
      <c r="N19" s="201">
        <v>412</v>
      </c>
      <c r="O19" s="127"/>
    </row>
    <row r="20" spans="1:15">
      <c r="A20" s="35" t="s">
        <v>37</v>
      </c>
      <c r="B20" s="50" t="s">
        <v>36</v>
      </c>
      <c r="C20" s="203">
        <v>453</v>
      </c>
      <c r="D20" s="102" t="s">
        <v>4</v>
      </c>
      <c r="E20" s="102" t="s">
        <v>4</v>
      </c>
      <c r="F20" s="130">
        <v>276</v>
      </c>
      <c r="G20" s="77">
        <f t="shared" si="0"/>
        <v>313</v>
      </c>
      <c r="H20" s="78">
        <f t="shared" si="0"/>
        <v>107</v>
      </c>
      <c r="I20" s="77"/>
      <c r="J20" s="104" t="s">
        <v>4</v>
      </c>
      <c r="K20" s="6" t="s">
        <v>4</v>
      </c>
      <c r="L20" s="173"/>
      <c r="M20" s="160">
        <v>313</v>
      </c>
      <c r="N20" s="199">
        <v>107</v>
      </c>
      <c r="O20" s="126"/>
    </row>
    <row r="21" spans="1:15">
      <c r="A21" s="35" t="s">
        <v>35</v>
      </c>
      <c r="B21" s="50" t="s">
        <v>4</v>
      </c>
      <c r="C21" s="203">
        <v>325</v>
      </c>
      <c r="D21" s="102" t="s">
        <v>4</v>
      </c>
      <c r="E21" s="102" t="s">
        <v>4</v>
      </c>
      <c r="F21" s="130">
        <v>412</v>
      </c>
      <c r="G21" s="77">
        <f t="shared" si="0"/>
        <v>412</v>
      </c>
      <c r="H21" s="78">
        <f t="shared" si="0"/>
        <v>326</v>
      </c>
      <c r="I21" s="77"/>
      <c r="J21" s="104" t="s">
        <v>4</v>
      </c>
      <c r="K21" s="6" t="s">
        <v>4</v>
      </c>
      <c r="L21" s="173"/>
      <c r="M21" s="160">
        <v>412</v>
      </c>
      <c r="N21" s="199">
        <v>326</v>
      </c>
      <c r="O21" s="126"/>
    </row>
    <row r="22" spans="1:15">
      <c r="A22" s="35" t="s">
        <v>34</v>
      </c>
      <c r="B22" s="50" t="s">
        <v>4</v>
      </c>
      <c r="C22" s="203">
        <v>444</v>
      </c>
      <c r="D22" s="102" t="s">
        <v>4</v>
      </c>
      <c r="E22" s="102" t="s">
        <v>4</v>
      </c>
      <c r="F22" s="130">
        <v>1685</v>
      </c>
      <c r="G22" s="77">
        <f t="shared" si="0"/>
        <v>1133</v>
      </c>
      <c r="H22" s="78">
        <f t="shared" si="0"/>
        <v>662</v>
      </c>
      <c r="I22" s="77"/>
      <c r="J22" s="104" t="s">
        <v>4</v>
      </c>
      <c r="K22" s="6" t="s">
        <v>4</v>
      </c>
      <c r="L22" s="173"/>
      <c r="M22" s="160">
        <v>1133</v>
      </c>
      <c r="N22" s="199">
        <v>662</v>
      </c>
      <c r="O22" s="126"/>
    </row>
    <row r="23" spans="1:15" ht="13.8" thickBot="1">
      <c r="A23" s="33" t="s">
        <v>33</v>
      </c>
      <c r="B23" s="54" t="s">
        <v>4</v>
      </c>
      <c r="C23" s="203"/>
      <c r="D23" s="103" t="s">
        <v>4</v>
      </c>
      <c r="E23" s="103" t="s">
        <v>4</v>
      </c>
      <c r="F23" s="133"/>
      <c r="G23" s="80">
        <f t="shared" si="0"/>
        <v>0</v>
      </c>
      <c r="H23" s="79">
        <f t="shared" si="0"/>
        <v>0</v>
      </c>
      <c r="I23" s="80"/>
      <c r="J23" s="110" t="s">
        <v>4</v>
      </c>
      <c r="K23" s="5" t="s">
        <v>4</v>
      </c>
      <c r="L23" s="173"/>
      <c r="M23" s="140"/>
      <c r="N23" s="204"/>
      <c r="O23" s="128"/>
    </row>
    <row r="24" spans="1:15">
      <c r="A24" s="37" t="s">
        <v>32</v>
      </c>
      <c r="B24" s="55" t="s">
        <v>4</v>
      </c>
      <c r="C24" s="205">
        <v>5449</v>
      </c>
      <c r="D24" s="118">
        <v>5230</v>
      </c>
      <c r="E24" s="89">
        <v>4878</v>
      </c>
      <c r="F24" s="118">
        <v>1352</v>
      </c>
      <c r="G24" s="149">
        <f>M24-F24</f>
        <v>1233</v>
      </c>
      <c r="H24" s="292">
        <f>N24-M24</f>
        <v>1697</v>
      </c>
      <c r="I24" s="170"/>
      <c r="J24" s="67">
        <f t="shared" ref="J24:J47" si="3">SUM(F24:I24)</f>
        <v>4282</v>
      </c>
      <c r="K24" s="112">
        <f>IF(E24=0,"x",(J24/E24*100))</f>
        <v>87.781877818778185</v>
      </c>
      <c r="L24" s="173"/>
      <c r="M24" s="159">
        <v>2585</v>
      </c>
      <c r="N24" s="207">
        <v>4282</v>
      </c>
      <c r="O24" s="129"/>
    </row>
    <row r="25" spans="1:15">
      <c r="A25" s="35" t="s">
        <v>31</v>
      </c>
      <c r="B25" s="56" t="s">
        <v>4</v>
      </c>
      <c r="C25" s="198"/>
      <c r="D25" s="119"/>
      <c r="E25" s="90">
        <v>0</v>
      </c>
      <c r="F25" s="119">
        <v>0</v>
      </c>
      <c r="G25" s="150">
        <f t="shared" ref="G25:G42" si="4">M25-F25</f>
        <v>0</v>
      </c>
      <c r="H25" s="293">
        <f t="shared" ref="H25:H42" si="5">N25-M25</f>
        <v>0</v>
      </c>
      <c r="I25" s="171"/>
      <c r="J25" s="104">
        <f t="shared" si="3"/>
        <v>0</v>
      </c>
      <c r="K25" s="113" t="str">
        <f>IF(E25=0,"x",(J25/E25)*100)</f>
        <v>x</v>
      </c>
      <c r="L25" s="173"/>
      <c r="M25" s="160"/>
      <c r="N25" s="199"/>
      <c r="O25" s="130"/>
    </row>
    <row r="26" spans="1:15" ht="13.8" thickBot="1">
      <c r="A26" s="33" t="s">
        <v>30</v>
      </c>
      <c r="B26" s="57">
        <v>672</v>
      </c>
      <c r="C26" s="209">
        <v>928</v>
      </c>
      <c r="D26" s="120">
        <v>880</v>
      </c>
      <c r="E26" s="91">
        <v>880</v>
      </c>
      <c r="F26" s="146">
        <v>220</v>
      </c>
      <c r="G26" s="151">
        <f t="shared" si="4"/>
        <v>220</v>
      </c>
      <c r="H26" s="294">
        <f t="shared" si="5"/>
        <v>220</v>
      </c>
      <c r="I26" s="172"/>
      <c r="J26" s="105">
        <f t="shared" si="3"/>
        <v>660</v>
      </c>
      <c r="K26" s="114">
        <f t="shared" ref="K26" si="6">IF(E26=0,"x",(J26/E26*100))</f>
        <v>75</v>
      </c>
      <c r="L26" s="173"/>
      <c r="M26" s="161">
        <v>440</v>
      </c>
      <c r="N26" s="212">
        <v>660</v>
      </c>
      <c r="O26" s="131"/>
    </row>
    <row r="27" spans="1:15">
      <c r="A27" s="34" t="s">
        <v>6</v>
      </c>
      <c r="B27" s="55">
        <v>501</v>
      </c>
      <c r="C27" s="198">
        <v>226</v>
      </c>
      <c r="D27" s="121">
        <v>210</v>
      </c>
      <c r="E27" s="92">
        <v>216</v>
      </c>
      <c r="F27" s="121">
        <v>66</v>
      </c>
      <c r="G27" s="228">
        <f t="shared" si="4"/>
        <v>47</v>
      </c>
      <c r="H27" s="82">
        <f t="shared" si="5"/>
        <v>30</v>
      </c>
      <c r="I27" s="81"/>
      <c r="J27" s="67">
        <f t="shared" si="3"/>
        <v>143</v>
      </c>
      <c r="K27" s="117">
        <f t="shared" ref="K27:K47" si="7">IF(E27=0,"x",(J27/E27)*100)</f>
        <v>66.203703703703709</v>
      </c>
      <c r="L27" s="173"/>
      <c r="M27" s="162">
        <v>113</v>
      </c>
      <c r="N27" s="214">
        <v>143</v>
      </c>
      <c r="O27" s="132"/>
    </row>
    <row r="28" spans="1:15">
      <c r="A28" s="35" t="s">
        <v>29</v>
      </c>
      <c r="B28" s="56">
        <v>502</v>
      </c>
      <c r="C28" s="198">
        <v>135</v>
      </c>
      <c r="D28" s="122">
        <v>150</v>
      </c>
      <c r="E28" s="93">
        <v>150</v>
      </c>
      <c r="F28" s="122">
        <v>48</v>
      </c>
      <c r="G28" s="168">
        <f t="shared" si="4"/>
        <v>30</v>
      </c>
      <c r="H28" s="78">
        <f t="shared" si="5"/>
        <v>19</v>
      </c>
      <c r="I28" s="77"/>
      <c r="J28" s="104">
        <f t="shared" si="3"/>
        <v>97</v>
      </c>
      <c r="K28" s="113">
        <f t="shared" si="7"/>
        <v>64.666666666666657</v>
      </c>
      <c r="L28" s="173"/>
      <c r="M28" s="160">
        <v>78</v>
      </c>
      <c r="N28" s="199">
        <v>97</v>
      </c>
      <c r="O28" s="130"/>
    </row>
    <row r="29" spans="1:15">
      <c r="A29" s="35" t="s">
        <v>5</v>
      </c>
      <c r="B29" s="56">
        <v>504</v>
      </c>
      <c r="C29" s="198"/>
      <c r="D29" s="122"/>
      <c r="E29" s="93">
        <v>0</v>
      </c>
      <c r="F29" s="122">
        <v>0</v>
      </c>
      <c r="G29" s="168">
        <f t="shared" si="4"/>
        <v>0</v>
      </c>
      <c r="H29" s="78">
        <f t="shared" si="5"/>
        <v>0</v>
      </c>
      <c r="I29" s="77"/>
      <c r="J29" s="104">
        <f t="shared" si="3"/>
        <v>0</v>
      </c>
      <c r="K29" s="113" t="str">
        <f t="shared" si="7"/>
        <v>x</v>
      </c>
      <c r="L29" s="173"/>
      <c r="M29" s="160"/>
      <c r="N29" s="199"/>
      <c r="O29" s="130"/>
    </row>
    <row r="30" spans="1:15">
      <c r="A30" s="35" t="s">
        <v>0</v>
      </c>
      <c r="B30" s="56">
        <v>511</v>
      </c>
      <c r="C30" s="198">
        <v>61</v>
      </c>
      <c r="D30" s="122">
        <v>90</v>
      </c>
      <c r="E30" s="93">
        <v>170</v>
      </c>
      <c r="F30" s="122">
        <v>84</v>
      </c>
      <c r="G30" s="168">
        <f t="shared" si="4"/>
        <v>58</v>
      </c>
      <c r="H30" s="78">
        <f t="shared" si="5"/>
        <v>6</v>
      </c>
      <c r="I30" s="77"/>
      <c r="J30" s="104">
        <f t="shared" si="3"/>
        <v>148</v>
      </c>
      <c r="K30" s="113">
        <f t="shared" si="7"/>
        <v>87.058823529411768</v>
      </c>
      <c r="L30" s="173"/>
      <c r="M30" s="160">
        <v>142</v>
      </c>
      <c r="N30" s="199">
        <v>148</v>
      </c>
      <c r="O30" s="130"/>
    </row>
    <row r="31" spans="1:15">
      <c r="A31" s="35" t="s">
        <v>1</v>
      </c>
      <c r="B31" s="56">
        <v>518</v>
      </c>
      <c r="C31" s="198">
        <v>317</v>
      </c>
      <c r="D31" s="122">
        <v>340</v>
      </c>
      <c r="E31" s="93">
        <v>350</v>
      </c>
      <c r="F31" s="122">
        <v>105</v>
      </c>
      <c r="G31" s="168">
        <f t="shared" si="4"/>
        <v>66</v>
      </c>
      <c r="H31" s="78">
        <f t="shared" si="5"/>
        <v>104</v>
      </c>
      <c r="I31" s="77"/>
      <c r="J31" s="104">
        <f t="shared" si="3"/>
        <v>275</v>
      </c>
      <c r="K31" s="113">
        <f t="shared" si="7"/>
        <v>78.571428571428569</v>
      </c>
      <c r="L31" s="173"/>
      <c r="M31" s="160">
        <v>171</v>
      </c>
      <c r="N31" s="199">
        <v>275</v>
      </c>
      <c r="O31" s="130"/>
    </row>
    <row r="32" spans="1:15">
      <c r="A32" s="35" t="s">
        <v>28</v>
      </c>
      <c r="B32" s="56">
        <v>521</v>
      </c>
      <c r="C32" s="198">
        <v>3359</v>
      </c>
      <c r="D32" s="122">
        <v>3212</v>
      </c>
      <c r="E32" s="93">
        <v>3121</v>
      </c>
      <c r="F32" s="122">
        <v>843</v>
      </c>
      <c r="G32" s="168">
        <f t="shared" si="4"/>
        <v>956</v>
      </c>
      <c r="H32" s="78">
        <f t="shared" si="5"/>
        <v>885</v>
      </c>
      <c r="I32" s="77"/>
      <c r="J32" s="104">
        <f t="shared" si="3"/>
        <v>2684</v>
      </c>
      <c r="K32" s="113">
        <f t="shared" si="7"/>
        <v>85.998077539250232</v>
      </c>
      <c r="L32" s="173"/>
      <c r="M32" s="160">
        <v>1799</v>
      </c>
      <c r="N32" s="199">
        <v>2684</v>
      </c>
      <c r="O32" s="130"/>
    </row>
    <row r="33" spans="1:15">
      <c r="A33" s="35" t="s">
        <v>27</v>
      </c>
      <c r="B33" s="56" t="s">
        <v>26</v>
      </c>
      <c r="C33" s="198">
        <v>1246</v>
      </c>
      <c r="D33" s="122">
        <v>1211</v>
      </c>
      <c r="E33" s="93">
        <v>1179</v>
      </c>
      <c r="F33" s="122">
        <v>318</v>
      </c>
      <c r="G33" s="168">
        <f t="shared" si="4"/>
        <v>354</v>
      </c>
      <c r="H33" s="78">
        <f t="shared" si="5"/>
        <v>343</v>
      </c>
      <c r="I33" s="77"/>
      <c r="J33" s="104">
        <f t="shared" si="3"/>
        <v>1015</v>
      </c>
      <c r="K33" s="113">
        <f t="shared" si="7"/>
        <v>86.089906700593716</v>
      </c>
      <c r="L33" s="173"/>
      <c r="M33" s="160">
        <v>672</v>
      </c>
      <c r="N33" s="199">
        <v>1015</v>
      </c>
      <c r="O33" s="130"/>
    </row>
    <row r="34" spans="1:15">
      <c r="A34" s="35" t="s">
        <v>25</v>
      </c>
      <c r="B34" s="56">
        <v>557</v>
      </c>
      <c r="C34" s="198"/>
      <c r="D34" s="122"/>
      <c r="E34" s="93">
        <v>0</v>
      </c>
      <c r="F34" s="122">
        <v>0</v>
      </c>
      <c r="G34" s="168">
        <f t="shared" si="4"/>
        <v>0</v>
      </c>
      <c r="H34" s="78">
        <f t="shared" si="5"/>
        <v>0</v>
      </c>
      <c r="I34" s="77"/>
      <c r="J34" s="104">
        <f t="shared" si="3"/>
        <v>0</v>
      </c>
      <c r="K34" s="113" t="str">
        <f t="shared" si="7"/>
        <v>x</v>
      </c>
      <c r="L34" s="173"/>
      <c r="M34" s="160"/>
      <c r="N34" s="199"/>
      <c r="O34" s="130"/>
    </row>
    <row r="35" spans="1:15">
      <c r="A35" s="35" t="s">
        <v>2</v>
      </c>
      <c r="B35" s="56">
        <v>551</v>
      </c>
      <c r="C35" s="198">
        <v>23</v>
      </c>
      <c r="D35" s="122">
        <v>27</v>
      </c>
      <c r="E35" s="93">
        <v>27</v>
      </c>
      <c r="F35" s="122">
        <v>7</v>
      </c>
      <c r="G35" s="168">
        <f t="shared" si="4"/>
        <v>6</v>
      </c>
      <c r="H35" s="78">
        <f t="shared" si="5"/>
        <v>7</v>
      </c>
      <c r="I35" s="77"/>
      <c r="J35" s="104">
        <f t="shared" si="3"/>
        <v>20</v>
      </c>
      <c r="K35" s="113">
        <f t="shared" si="7"/>
        <v>74.074074074074076</v>
      </c>
      <c r="L35" s="173"/>
      <c r="M35" s="160">
        <v>13</v>
      </c>
      <c r="N35" s="199">
        <v>20</v>
      </c>
      <c r="O35" s="130"/>
    </row>
    <row r="36" spans="1:15" ht="13.8" thickBot="1">
      <c r="A36" s="32" t="s">
        <v>24</v>
      </c>
      <c r="B36" s="58" t="s">
        <v>23</v>
      </c>
      <c r="C36" s="200">
        <v>248</v>
      </c>
      <c r="D36" s="123">
        <v>210</v>
      </c>
      <c r="E36" s="94">
        <v>185</v>
      </c>
      <c r="F36" s="147">
        <v>26</v>
      </c>
      <c r="G36" s="168">
        <f t="shared" si="4"/>
        <v>40</v>
      </c>
      <c r="H36" s="78">
        <f t="shared" si="5"/>
        <v>10</v>
      </c>
      <c r="I36" s="77"/>
      <c r="J36" s="105">
        <f t="shared" si="3"/>
        <v>76</v>
      </c>
      <c r="K36" s="114">
        <f t="shared" si="7"/>
        <v>41.081081081081081</v>
      </c>
      <c r="L36" s="173"/>
      <c r="M36" s="140">
        <v>66</v>
      </c>
      <c r="N36" s="204">
        <v>76</v>
      </c>
      <c r="O36" s="133"/>
    </row>
    <row r="37" spans="1:15" ht="13.8" thickBot="1">
      <c r="A37" s="36" t="s">
        <v>22</v>
      </c>
      <c r="B37" s="60"/>
      <c r="C37" s="52">
        <f t="shared" ref="C37:I37" si="8">SUM(C27:C36)</f>
        <v>5615</v>
      </c>
      <c r="D37" s="52">
        <f t="shared" si="8"/>
        <v>5450</v>
      </c>
      <c r="E37" s="61">
        <f t="shared" si="8"/>
        <v>5398</v>
      </c>
      <c r="F37" s="52">
        <f t="shared" si="8"/>
        <v>1497</v>
      </c>
      <c r="G37" s="52">
        <f t="shared" si="8"/>
        <v>1557</v>
      </c>
      <c r="H37" s="52">
        <f t="shared" si="8"/>
        <v>1404</v>
      </c>
      <c r="I37" s="52">
        <f t="shared" si="8"/>
        <v>0</v>
      </c>
      <c r="J37" s="61">
        <f t="shared" si="3"/>
        <v>4458</v>
      </c>
      <c r="K37" s="115">
        <f t="shared" si="7"/>
        <v>82.586143015931825</v>
      </c>
      <c r="L37" s="173"/>
      <c r="M37" s="21">
        <f>SUM(M27:M36)</f>
        <v>3054</v>
      </c>
      <c r="N37" s="23">
        <f>SUM(N27:N36)</f>
        <v>4458</v>
      </c>
      <c r="O37" s="21">
        <f>SUM(O27:O36)</f>
        <v>0</v>
      </c>
    </row>
    <row r="38" spans="1:15">
      <c r="A38" s="34" t="s">
        <v>21</v>
      </c>
      <c r="B38" s="55">
        <v>601</v>
      </c>
      <c r="C38" s="218"/>
      <c r="D38" s="121"/>
      <c r="E38" s="92">
        <v>0</v>
      </c>
      <c r="F38" s="148">
        <v>0</v>
      </c>
      <c r="G38" s="168">
        <f t="shared" si="4"/>
        <v>0</v>
      </c>
      <c r="H38" s="78">
        <f t="shared" si="5"/>
        <v>0</v>
      </c>
      <c r="I38" s="77"/>
      <c r="J38" s="67">
        <f t="shared" si="3"/>
        <v>0</v>
      </c>
      <c r="K38" s="112" t="str">
        <f t="shared" si="7"/>
        <v>x</v>
      </c>
      <c r="L38" s="173"/>
      <c r="M38" s="162"/>
      <c r="N38" s="214"/>
      <c r="O38" s="132"/>
    </row>
    <row r="39" spans="1:15">
      <c r="A39" s="35" t="s">
        <v>20</v>
      </c>
      <c r="B39" s="56">
        <v>602</v>
      </c>
      <c r="C39" s="198">
        <v>152</v>
      </c>
      <c r="D39" s="122">
        <v>180</v>
      </c>
      <c r="E39" s="93">
        <v>145</v>
      </c>
      <c r="F39" s="122">
        <v>41</v>
      </c>
      <c r="G39" s="168">
        <f t="shared" si="4"/>
        <v>42</v>
      </c>
      <c r="H39" s="78">
        <f t="shared" si="5"/>
        <v>25</v>
      </c>
      <c r="I39" s="77"/>
      <c r="J39" s="104">
        <f t="shared" si="3"/>
        <v>108</v>
      </c>
      <c r="K39" s="113">
        <f t="shared" si="7"/>
        <v>74.482758620689665</v>
      </c>
      <c r="L39" s="173"/>
      <c r="M39" s="160">
        <v>83</v>
      </c>
      <c r="N39" s="199">
        <v>108</v>
      </c>
      <c r="O39" s="130"/>
    </row>
    <row r="40" spans="1:15">
      <c r="A40" s="35" t="s">
        <v>19</v>
      </c>
      <c r="B40" s="56">
        <v>604</v>
      </c>
      <c r="C40" s="198"/>
      <c r="D40" s="122"/>
      <c r="E40" s="93">
        <v>0</v>
      </c>
      <c r="F40" s="122">
        <v>0</v>
      </c>
      <c r="G40" s="168">
        <f t="shared" si="4"/>
        <v>0</v>
      </c>
      <c r="H40" s="78">
        <f t="shared" si="5"/>
        <v>0</v>
      </c>
      <c r="I40" s="77"/>
      <c r="J40" s="104">
        <f t="shared" si="3"/>
        <v>0</v>
      </c>
      <c r="K40" s="113" t="str">
        <f t="shared" si="7"/>
        <v>x</v>
      </c>
      <c r="L40" s="173"/>
      <c r="M40" s="160"/>
      <c r="N40" s="199"/>
      <c r="O40" s="130"/>
    </row>
    <row r="41" spans="1:15">
      <c r="A41" s="35" t="s">
        <v>18</v>
      </c>
      <c r="B41" s="56" t="s">
        <v>17</v>
      </c>
      <c r="C41" s="198">
        <v>5449</v>
      </c>
      <c r="D41" s="122">
        <v>5230</v>
      </c>
      <c r="E41" s="93">
        <v>5113</v>
      </c>
      <c r="F41" s="122">
        <v>1352</v>
      </c>
      <c r="G41" s="168">
        <f t="shared" si="4"/>
        <v>1506</v>
      </c>
      <c r="H41" s="78">
        <f t="shared" si="5"/>
        <v>1424</v>
      </c>
      <c r="I41" s="77"/>
      <c r="J41" s="104">
        <f t="shared" si="3"/>
        <v>4282</v>
      </c>
      <c r="K41" s="113">
        <f t="shared" si="7"/>
        <v>83.747310776452181</v>
      </c>
      <c r="L41" s="173"/>
      <c r="M41" s="160">
        <v>2858</v>
      </c>
      <c r="N41" s="199">
        <v>4282</v>
      </c>
      <c r="O41" s="130"/>
    </row>
    <row r="42" spans="1:15" ht="13.8" thickBot="1">
      <c r="A42" s="32" t="s">
        <v>7</v>
      </c>
      <c r="B42" s="58" t="s">
        <v>16</v>
      </c>
      <c r="C42" s="200">
        <v>43</v>
      </c>
      <c r="D42" s="123">
        <v>40</v>
      </c>
      <c r="E42" s="94">
        <v>140</v>
      </c>
      <c r="F42" s="147">
        <v>104</v>
      </c>
      <c r="G42" s="169">
        <f t="shared" si="4"/>
        <v>11</v>
      </c>
      <c r="H42" s="83">
        <f t="shared" si="5"/>
        <v>7</v>
      </c>
      <c r="I42" s="77"/>
      <c r="J42" s="105">
        <f t="shared" si="3"/>
        <v>122</v>
      </c>
      <c r="K42" s="114">
        <f t="shared" si="7"/>
        <v>87.142857142857139</v>
      </c>
      <c r="L42" s="173"/>
      <c r="M42" s="140">
        <v>115</v>
      </c>
      <c r="N42" s="204">
        <v>122</v>
      </c>
      <c r="O42" s="133"/>
    </row>
    <row r="43" spans="1:15" ht="13.8" thickBot="1">
      <c r="A43" s="36" t="s">
        <v>15</v>
      </c>
      <c r="B43" s="60" t="s">
        <v>4</v>
      </c>
      <c r="C43" s="52">
        <f t="shared" ref="C43:I43" si="9">SUM(C38:C42)</f>
        <v>5644</v>
      </c>
      <c r="D43" s="52">
        <f t="shared" si="9"/>
        <v>5450</v>
      </c>
      <c r="E43" s="61">
        <f t="shared" si="9"/>
        <v>5398</v>
      </c>
      <c r="F43" s="8">
        <f t="shared" si="9"/>
        <v>1497</v>
      </c>
      <c r="G43" s="229">
        <f t="shared" si="9"/>
        <v>1559</v>
      </c>
      <c r="H43" s="222">
        <f t="shared" si="9"/>
        <v>1456</v>
      </c>
      <c r="I43" s="84">
        <f t="shared" si="9"/>
        <v>0</v>
      </c>
      <c r="J43" s="61">
        <f t="shared" si="3"/>
        <v>4512</v>
      </c>
      <c r="K43" s="117">
        <f t="shared" si="7"/>
        <v>83.586513523527231</v>
      </c>
      <c r="L43" s="173"/>
      <c r="M43" s="21">
        <f>SUM(M38:M42)</f>
        <v>3056</v>
      </c>
      <c r="N43" s="23">
        <f>SUM(N38:N42)</f>
        <v>4512</v>
      </c>
      <c r="O43" s="21">
        <f>SUM(O38:O42)</f>
        <v>0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106"/>
      <c r="K44" s="116"/>
      <c r="L44" s="173"/>
      <c r="M44" s="295"/>
      <c r="N44" s="296"/>
      <c r="O44" s="296"/>
    </row>
    <row r="45" spans="1:15" ht="13.8" thickBot="1">
      <c r="A45" s="66" t="s">
        <v>14</v>
      </c>
      <c r="B45" s="60" t="s">
        <v>4</v>
      </c>
      <c r="C45" s="8">
        <f t="shared" ref="C45:I45" si="10">C43-C41</f>
        <v>195</v>
      </c>
      <c r="D45" s="61">
        <f t="shared" si="10"/>
        <v>220</v>
      </c>
      <c r="E45" s="61">
        <f t="shared" si="10"/>
        <v>285</v>
      </c>
      <c r="F45" s="8">
        <f t="shared" si="10"/>
        <v>145</v>
      </c>
      <c r="G45" s="62">
        <f t="shared" si="10"/>
        <v>53</v>
      </c>
      <c r="H45" s="8">
        <f t="shared" si="10"/>
        <v>32</v>
      </c>
      <c r="I45" s="62">
        <f t="shared" si="10"/>
        <v>0</v>
      </c>
      <c r="J45" s="67">
        <f t="shared" si="3"/>
        <v>230</v>
      </c>
      <c r="K45" s="112">
        <f t="shared" si="7"/>
        <v>80.701754385964904</v>
      </c>
      <c r="L45" s="173"/>
      <c r="M45" s="297">
        <f>M43-M41</f>
        <v>198</v>
      </c>
      <c r="N45" s="298">
        <f>N43-N41</f>
        <v>230</v>
      </c>
      <c r="O45" s="297">
        <f>O43-O41</f>
        <v>0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29</v>
      </c>
      <c r="D46" s="61">
        <f t="shared" si="11"/>
        <v>0</v>
      </c>
      <c r="E46" s="61">
        <f t="shared" si="11"/>
        <v>0</v>
      </c>
      <c r="F46" s="8">
        <f t="shared" si="11"/>
        <v>0</v>
      </c>
      <c r="G46" s="62">
        <f t="shared" si="11"/>
        <v>2</v>
      </c>
      <c r="H46" s="8">
        <f t="shared" si="11"/>
        <v>52</v>
      </c>
      <c r="I46" s="62">
        <f t="shared" si="11"/>
        <v>0</v>
      </c>
      <c r="J46" s="67">
        <f t="shared" si="3"/>
        <v>54</v>
      </c>
      <c r="K46" s="112" t="str">
        <f t="shared" si="7"/>
        <v>x</v>
      </c>
      <c r="L46" s="173"/>
      <c r="M46" s="297">
        <f>M43-M37</f>
        <v>2</v>
      </c>
      <c r="N46" s="298">
        <f>N43-N37</f>
        <v>54</v>
      </c>
      <c r="O46" s="297">
        <f>O43-O37</f>
        <v>0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-5420</v>
      </c>
      <c r="D47" s="61">
        <f t="shared" si="12"/>
        <v>-5230</v>
      </c>
      <c r="E47" s="61">
        <f t="shared" si="12"/>
        <v>-5113</v>
      </c>
      <c r="F47" s="8">
        <f t="shared" si="12"/>
        <v>-1352</v>
      </c>
      <c r="G47" s="62">
        <f t="shared" si="12"/>
        <v>-1504</v>
      </c>
      <c r="H47" s="8">
        <f t="shared" si="12"/>
        <v>-1372</v>
      </c>
      <c r="I47" s="62">
        <f t="shared" si="12"/>
        <v>0</v>
      </c>
      <c r="J47" s="61">
        <f t="shared" si="3"/>
        <v>-4228</v>
      </c>
      <c r="K47" s="112">
        <f t="shared" si="7"/>
        <v>82.69117934676315</v>
      </c>
      <c r="L47" s="173"/>
      <c r="M47" s="297">
        <f>M46-M41</f>
        <v>-2856</v>
      </c>
      <c r="N47" s="298">
        <f>N46-N41</f>
        <v>-4228</v>
      </c>
      <c r="O47" s="297">
        <f>O46-O41</f>
        <v>0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104</v>
      </c>
    </row>
    <row r="58" spans="1:10">
      <c r="A58" s="26" t="s">
        <v>105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D99C-FA03-4C79-B44E-FB670E85695C}">
  <dimension ref="A1:P60"/>
  <sheetViews>
    <sheetView workbookViewId="0">
      <selection activeCell="Q1" sqref="Q1"/>
    </sheetView>
  </sheetViews>
  <sheetFormatPr defaultColWidth="8.5546875" defaultRowHeight="13.2"/>
  <cols>
    <col min="1" max="1" width="37.5546875" style="26" customWidth="1"/>
    <col min="2" max="2" width="7.441406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77734375" style="2" customWidth="1"/>
    <col min="8" max="8" width="9.21875" style="2" customWidth="1"/>
    <col min="9" max="9" width="9.44140625" style="2" customWidth="1"/>
    <col min="10" max="10" width="9.21875" style="2" customWidth="1"/>
    <col min="11" max="11" width="12" style="1" customWidth="1"/>
    <col min="12" max="12" width="8.5546875" style="1"/>
    <col min="13" max="13" width="11.77734375" style="1" customWidth="1"/>
    <col min="14" max="14" width="12.5546875" style="1" customWidth="1"/>
    <col min="15" max="15" width="11.77734375" style="1" customWidth="1"/>
    <col min="16" max="16" width="12" style="1" customWidth="1"/>
    <col min="17" max="16384" width="8.5546875" style="1"/>
  </cols>
  <sheetData>
    <row r="1" spans="1:16" ht="23.4">
      <c r="A1" s="465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470" t="s">
        <v>106</v>
      </c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2"/>
    </row>
    <row r="8" spans="1:16" ht="13.8" thickBot="1">
      <c r="A8" s="29" t="s">
        <v>59</v>
      </c>
      <c r="F8" s="14"/>
      <c r="G8" s="14"/>
    </row>
    <row r="9" spans="1:16" ht="13.8" thickBot="1">
      <c r="A9" s="153" t="s">
        <v>52</v>
      </c>
      <c r="B9" s="154" t="s">
        <v>77</v>
      </c>
      <c r="C9" s="70" t="s">
        <v>3</v>
      </c>
      <c r="D9" s="97" t="s">
        <v>58</v>
      </c>
      <c r="E9" s="98" t="s">
        <v>57</v>
      </c>
      <c r="F9" s="467" t="s">
        <v>56</v>
      </c>
      <c r="G9" s="473"/>
      <c r="H9" s="473"/>
      <c r="I9" s="474"/>
      <c r="J9" s="13" t="s">
        <v>69</v>
      </c>
      <c r="K9" s="12" t="s">
        <v>55</v>
      </c>
      <c r="M9" s="154" t="s">
        <v>53</v>
      </c>
      <c r="N9" s="154" t="s">
        <v>54</v>
      </c>
      <c r="O9" s="154" t="s">
        <v>53</v>
      </c>
    </row>
    <row r="10" spans="1:16" ht="13.8" thickBot="1">
      <c r="A10" s="31"/>
      <c r="B10" s="155"/>
      <c r="C10" s="71" t="s">
        <v>68</v>
      </c>
      <c r="D10" s="99">
        <v>2025</v>
      </c>
      <c r="E10" s="100">
        <v>2025</v>
      </c>
      <c r="F10" s="11" t="s">
        <v>51</v>
      </c>
      <c r="G10" s="182" t="s">
        <v>50</v>
      </c>
      <c r="H10" s="182" t="s">
        <v>49</v>
      </c>
      <c r="I10" s="183" t="s">
        <v>48</v>
      </c>
      <c r="J10" s="10" t="s">
        <v>8</v>
      </c>
      <c r="K10" s="9" t="s">
        <v>47</v>
      </c>
      <c r="M10" s="184" t="s">
        <v>64</v>
      </c>
      <c r="N10" s="155" t="s">
        <v>65</v>
      </c>
      <c r="O10" s="155" t="s">
        <v>46</v>
      </c>
    </row>
    <row r="11" spans="1:16">
      <c r="A11" s="32" t="s">
        <v>45</v>
      </c>
      <c r="B11" s="185"/>
      <c r="C11" s="186">
        <v>23.116099999999999</v>
      </c>
      <c r="D11" s="101">
        <v>23</v>
      </c>
      <c r="E11" s="95">
        <v>24</v>
      </c>
      <c r="F11" s="143">
        <v>24</v>
      </c>
      <c r="G11" s="187">
        <f t="shared" ref="G11:H23" si="0">M11</f>
        <v>24</v>
      </c>
      <c r="H11" s="188">
        <f t="shared" si="0"/>
        <v>26</v>
      </c>
      <c r="I11" s="189"/>
      <c r="J11" s="107" t="s">
        <v>4</v>
      </c>
      <c r="K11" s="111" t="s">
        <v>4</v>
      </c>
      <c r="L11" s="173"/>
      <c r="M11" s="190">
        <v>24</v>
      </c>
      <c r="N11" s="191">
        <v>26</v>
      </c>
      <c r="O11" s="85"/>
    </row>
    <row r="12" spans="1:16" ht="13.8" thickBot="1">
      <c r="A12" s="33" t="s">
        <v>44</v>
      </c>
      <c r="B12" s="192"/>
      <c r="C12" s="193">
        <v>21.3584</v>
      </c>
      <c r="D12" s="156">
        <v>18.861000000000001</v>
      </c>
      <c r="E12" s="96">
        <v>20.21</v>
      </c>
      <c r="F12" s="299">
        <v>22.106999999999999</v>
      </c>
      <c r="G12" s="300">
        <f t="shared" si="0"/>
        <v>22.170999999999999</v>
      </c>
      <c r="H12" s="301">
        <f t="shared" si="0"/>
        <v>22.187999999999999</v>
      </c>
      <c r="I12" s="300"/>
      <c r="J12" s="108"/>
      <c r="K12" s="59" t="s">
        <v>4</v>
      </c>
      <c r="L12" s="173"/>
      <c r="M12" s="196">
        <v>22.170999999999999</v>
      </c>
      <c r="N12" s="197">
        <v>22.187999999999999</v>
      </c>
      <c r="O12" s="152"/>
    </row>
    <row r="13" spans="1:16">
      <c r="A13" s="34" t="s">
        <v>62</v>
      </c>
      <c r="B13" s="50"/>
      <c r="C13" s="198">
        <v>4009</v>
      </c>
      <c r="D13" s="101" t="s">
        <v>4</v>
      </c>
      <c r="E13" s="101" t="s">
        <v>4</v>
      </c>
      <c r="F13" s="132">
        <v>4031</v>
      </c>
      <c r="G13" s="77">
        <f t="shared" si="0"/>
        <v>4099</v>
      </c>
      <c r="H13" s="78">
        <f t="shared" si="0"/>
        <v>4076</v>
      </c>
      <c r="I13" s="77"/>
      <c r="J13" s="104" t="s">
        <v>4</v>
      </c>
      <c r="K13" s="6" t="s">
        <v>4</v>
      </c>
      <c r="L13" s="173"/>
      <c r="M13" s="159">
        <v>4099</v>
      </c>
      <c r="N13" s="199">
        <v>4076</v>
      </c>
      <c r="O13" s="126"/>
    </row>
    <row r="14" spans="1:16">
      <c r="A14" s="35" t="s">
        <v>63</v>
      </c>
      <c r="B14" s="50"/>
      <c r="C14" s="198">
        <v>3827</v>
      </c>
      <c r="D14" s="102" t="s">
        <v>4</v>
      </c>
      <c r="E14" s="102" t="s">
        <v>4</v>
      </c>
      <c r="F14" s="130">
        <v>3857</v>
      </c>
      <c r="G14" s="77">
        <f t="shared" si="0"/>
        <v>3845</v>
      </c>
      <c r="H14" s="78">
        <f t="shared" si="0"/>
        <v>3863</v>
      </c>
      <c r="I14" s="77"/>
      <c r="J14" s="104" t="s">
        <v>4</v>
      </c>
      <c r="K14" s="6" t="s">
        <v>4</v>
      </c>
      <c r="L14" s="173"/>
      <c r="M14" s="160">
        <v>3845</v>
      </c>
      <c r="N14" s="199">
        <v>3863</v>
      </c>
      <c r="O14" s="126"/>
    </row>
    <row r="15" spans="1:16">
      <c r="A15" s="35" t="s">
        <v>43</v>
      </c>
      <c r="B15" s="50" t="s">
        <v>42</v>
      </c>
      <c r="C15" s="198">
        <v>23</v>
      </c>
      <c r="D15" s="102" t="s">
        <v>4</v>
      </c>
      <c r="E15" s="102" t="s">
        <v>4</v>
      </c>
      <c r="F15" s="130">
        <v>20</v>
      </c>
      <c r="G15" s="77">
        <f t="shared" si="0"/>
        <v>0</v>
      </c>
      <c r="H15" s="78">
        <f t="shared" si="0"/>
        <v>0</v>
      </c>
      <c r="I15" s="77"/>
      <c r="J15" s="104" t="s">
        <v>4</v>
      </c>
      <c r="K15" s="6" t="s">
        <v>4</v>
      </c>
      <c r="L15" s="173"/>
      <c r="M15" s="160">
        <v>0</v>
      </c>
      <c r="N15" s="199">
        <v>0</v>
      </c>
      <c r="O15" s="126"/>
    </row>
    <row r="16" spans="1:16">
      <c r="A16" s="35" t="s">
        <v>41</v>
      </c>
      <c r="B16" s="50" t="s">
        <v>4</v>
      </c>
      <c r="C16" s="198">
        <v>870</v>
      </c>
      <c r="D16" s="102" t="s">
        <v>4</v>
      </c>
      <c r="E16" s="102" t="s">
        <v>4</v>
      </c>
      <c r="F16" s="130">
        <v>1553</v>
      </c>
      <c r="G16" s="77">
        <f t="shared" si="0"/>
        <v>1118</v>
      </c>
      <c r="H16" s="78">
        <f t="shared" si="0"/>
        <v>1735</v>
      </c>
      <c r="I16" s="77"/>
      <c r="J16" s="104" t="s">
        <v>4</v>
      </c>
      <c r="K16" s="6" t="s">
        <v>4</v>
      </c>
      <c r="L16" s="173"/>
      <c r="M16" s="160">
        <v>1118</v>
      </c>
      <c r="N16" s="199">
        <v>1735</v>
      </c>
      <c r="O16" s="126"/>
    </row>
    <row r="17" spans="1:15" ht="13.8" thickBot="1">
      <c r="A17" s="32" t="s">
        <v>40</v>
      </c>
      <c r="B17" s="51" t="s">
        <v>39</v>
      </c>
      <c r="C17" s="200">
        <v>2413</v>
      </c>
      <c r="D17" s="103" t="s">
        <v>4</v>
      </c>
      <c r="E17" s="103" t="s">
        <v>4</v>
      </c>
      <c r="F17" s="145">
        <v>4235</v>
      </c>
      <c r="G17" s="77">
        <f t="shared" si="0"/>
        <v>3225</v>
      </c>
      <c r="H17" s="78">
        <f t="shared" si="0"/>
        <v>2032</v>
      </c>
      <c r="I17" s="80"/>
      <c r="J17" s="109" t="s">
        <v>4</v>
      </c>
      <c r="K17" s="7" t="s">
        <v>4</v>
      </c>
      <c r="L17" s="173"/>
      <c r="M17" s="161">
        <v>3225</v>
      </c>
      <c r="N17" s="201">
        <v>2032</v>
      </c>
      <c r="O17" s="127"/>
    </row>
    <row r="18" spans="1:15" ht="13.8" thickBot="1">
      <c r="A18" s="36" t="s">
        <v>38</v>
      </c>
      <c r="B18" s="25"/>
      <c r="C18" s="52">
        <f>C13-C14+C15+C16+C17</f>
        <v>3488</v>
      </c>
      <c r="D18" s="52" t="s">
        <v>4</v>
      </c>
      <c r="E18" s="52" t="s">
        <v>4</v>
      </c>
      <c r="F18" s="21">
        <f>F13-F14+F15+F16+F17</f>
        <v>5982</v>
      </c>
      <c r="G18" s="21">
        <f>G13-G14+G15+G16+G17</f>
        <v>4597</v>
      </c>
      <c r="H18" s="21">
        <f t="shared" ref="H18:I18" si="1">H13-H14+H15+H16+H17</f>
        <v>3980</v>
      </c>
      <c r="I18" s="21">
        <f t="shared" si="1"/>
        <v>0</v>
      </c>
      <c r="J18" s="61" t="s">
        <v>4</v>
      </c>
      <c r="K18" s="8" t="s">
        <v>4</v>
      </c>
      <c r="L18" s="173"/>
      <c r="M18" s="134">
        <f>M13-M14+M15+M16+M17</f>
        <v>4597</v>
      </c>
      <c r="N18" s="134">
        <f t="shared" ref="N18:O18" si="2">N13-N14+N15+N16+N17</f>
        <v>3980</v>
      </c>
      <c r="O18" s="134">
        <f t="shared" si="2"/>
        <v>0</v>
      </c>
    </row>
    <row r="19" spans="1:15">
      <c r="A19" s="32" t="s">
        <v>66</v>
      </c>
      <c r="B19" s="53" t="s">
        <v>67</v>
      </c>
      <c r="C19" s="202">
        <v>182</v>
      </c>
      <c r="D19" s="101" t="s">
        <v>4</v>
      </c>
      <c r="E19" s="101" t="s">
        <v>4</v>
      </c>
      <c r="F19" s="145">
        <v>173</v>
      </c>
      <c r="G19" s="77">
        <f t="shared" si="0"/>
        <v>224</v>
      </c>
      <c r="H19" s="78">
        <f t="shared" si="0"/>
        <v>213</v>
      </c>
      <c r="I19" s="81"/>
      <c r="J19" s="109" t="s">
        <v>4</v>
      </c>
      <c r="K19" s="7" t="s">
        <v>4</v>
      </c>
      <c r="L19" s="173"/>
      <c r="M19" s="162">
        <v>224</v>
      </c>
      <c r="N19" s="201">
        <v>213</v>
      </c>
      <c r="O19" s="127"/>
    </row>
    <row r="20" spans="1:15">
      <c r="A20" s="35" t="s">
        <v>37</v>
      </c>
      <c r="B20" s="50" t="s">
        <v>36</v>
      </c>
      <c r="C20" s="203">
        <v>1291</v>
      </c>
      <c r="D20" s="102" t="s">
        <v>4</v>
      </c>
      <c r="E20" s="102" t="s">
        <v>4</v>
      </c>
      <c r="F20" s="130">
        <v>1309</v>
      </c>
      <c r="G20" s="77">
        <f t="shared" si="0"/>
        <v>1432</v>
      </c>
      <c r="H20" s="78">
        <f t="shared" si="0"/>
        <v>1354</v>
      </c>
      <c r="I20" s="77"/>
      <c r="J20" s="104" t="s">
        <v>4</v>
      </c>
      <c r="K20" s="6" t="s">
        <v>4</v>
      </c>
      <c r="L20" s="173"/>
      <c r="M20" s="160">
        <v>1432</v>
      </c>
      <c r="N20" s="199">
        <v>1354</v>
      </c>
      <c r="O20" s="126"/>
    </row>
    <row r="21" spans="1:15">
      <c r="A21" s="35" t="s">
        <v>35</v>
      </c>
      <c r="B21" s="50" t="s">
        <v>4</v>
      </c>
      <c r="C21" s="203">
        <v>0</v>
      </c>
      <c r="D21" s="102" t="s">
        <v>4</v>
      </c>
      <c r="E21" s="102" t="s">
        <v>4</v>
      </c>
      <c r="F21" s="130">
        <v>0</v>
      </c>
      <c r="G21" s="77">
        <f t="shared" si="0"/>
        <v>0</v>
      </c>
      <c r="H21" s="78">
        <f t="shared" si="0"/>
        <v>452</v>
      </c>
      <c r="I21" s="77"/>
      <c r="J21" s="104" t="s">
        <v>4</v>
      </c>
      <c r="K21" s="6" t="s">
        <v>4</v>
      </c>
      <c r="L21" s="173"/>
      <c r="M21" s="160">
        <v>0</v>
      </c>
      <c r="N21" s="199">
        <v>452</v>
      </c>
      <c r="O21" s="126"/>
    </row>
    <row r="22" spans="1:15">
      <c r="A22" s="35" t="s">
        <v>34</v>
      </c>
      <c r="B22" s="50" t="s">
        <v>4</v>
      </c>
      <c r="C22" s="203">
        <v>1723</v>
      </c>
      <c r="D22" s="102" t="s">
        <v>4</v>
      </c>
      <c r="E22" s="102" t="s">
        <v>4</v>
      </c>
      <c r="F22" s="130">
        <v>4318</v>
      </c>
      <c r="G22" s="77">
        <f t="shared" si="0"/>
        <v>2934</v>
      </c>
      <c r="H22" s="78">
        <f t="shared" si="0"/>
        <v>1999</v>
      </c>
      <c r="I22" s="77"/>
      <c r="J22" s="104" t="s">
        <v>4</v>
      </c>
      <c r="K22" s="6" t="s">
        <v>4</v>
      </c>
      <c r="L22" s="173"/>
      <c r="M22" s="160">
        <v>2934</v>
      </c>
      <c r="N22" s="199">
        <v>1999</v>
      </c>
      <c r="O22" s="126"/>
    </row>
    <row r="23" spans="1:15" ht="13.8" thickBot="1">
      <c r="A23" s="33" t="s">
        <v>33</v>
      </c>
      <c r="B23" s="54" t="s">
        <v>4</v>
      </c>
      <c r="C23" s="203">
        <v>0</v>
      </c>
      <c r="D23" s="103" t="s">
        <v>4</v>
      </c>
      <c r="E23" s="103" t="s">
        <v>4</v>
      </c>
      <c r="F23" s="133">
        <v>0</v>
      </c>
      <c r="G23" s="80">
        <f t="shared" si="0"/>
        <v>0</v>
      </c>
      <c r="H23" s="79">
        <f t="shared" si="0"/>
        <v>0</v>
      </c>
      <c r="I23" s="80"/>
      <c r="J23" s="110" t="s">
        <v>4</v>
      </c>
      <c r="K23" s="5" t="s">
        <v>4</v>
      </c>
      <c r="L23" s="173"/>
      <c r="M23" s="140">
        <v>0</v>
      </c>
      <c r="N23" s="204">
        <v>0</v>
      </c>
      <c r="O23" s="128"/>
    </row>
    <row r="24" spans="1:15">
      <c r="A24" s="37" t="s">
        <v>32</v>
      </c>
      <c r="B24" s="55" t="s">
        <v>4</v>
      </c>
      <c r="C24" s="205">
        <v>13392</v>
      </c>
      <c r="D24" s="118">
        <v>13289</v>
      </c>
      <c r="E24" s="89">
        <v>14418</v>
      </c>
      <c r="F24" s="118">
        <v>3211</v>
      </c>
      <c r="G24" s="164">
        <f>M24-F24</f>
        <v>3712</v>
      </c>
      <c r="H24" s="149">
        <f>N24-M24</f>
        <v>3393</v>
      </c>
      <c r="I24" s="302"/>
      <c r="J24" s="67">
        <f t="shared" ref="J24:J47" si="3">SUM(F24:I24)</f>
        <v>10316</v>
      </c>
      <c r="K24" s="112">
        <f>IF(E24=0,"x",(J24/E24*100))</f>
        <v>71.549452073796644</v>
      </c>
      <c r="L24" s="173"/>
      <c r="M24" s="159">
        <v>6923</v>
      </c>
      <c r="N24" s="207">
        <v>10316</v>
      </c>
      <c r="O24" s="129"/>
    </row>
    <row r="25" spans="1:15">
      <c r="A25" s="35" t="s">
        <v>31</v>
      </c>
      <c r="B25" s="56" t="s">
        <v>4</v>
      </c>
      <c r="C25" s="198"/>
      <c r="D25" s="119"/>
      <c r="E25" s="90">
        <v>0</v>
      </c>
      <c r="F25" s="119">
        <v>0</v>
      </c>
      <c r="G25" s="165">
        <f t="shared" ref="G25:G42" si="4">M25-F25</f>
        <v>0</v>
      </c>
      <c r="H25" s="150">
        <f t="shared" ref="H25:H42" si="5">N25-M25</f>
        <v>0</v>
      </c>
      <c r="I25" s="77"/>
      <c r="J25" s="104">
        <f t="shared" si="3"/>
        <v>0</v>
      </c>
      <c r="K25" s="113" t="str">
        <f>IF(E25=0,"x",(J25/E25)*100)</f>
        <v>x</v>
      </c>
      <c r="L25" s="173"/>
      <c r="M25" s="160"/>
      <c r="N25" s="199">
        <v>0</v>
      </c>
      <c r="O25" s="130"/>
    </row>
    <row r="26" spans="1:15" ht="13.8" thickBot="1">
      <c r="A26" s="33" t="s">
        <v>30</v>
      </c>
      <c r="B26" s="57">
        <v>672</v>
      </c>
      <c r="C26" s="209">
        <v>2316</v>
      </c>
      <c r="D26" s="120">
        <v>2185</v>
      </c>
      <c r="E26" s="91">
        <v>2185</v>
      </c>
      <c r="F26" s="146">
        <v>547</v>
      </c>
      <c r="G26" s="166">
        <f t="shared" si="4"/>
        <v>546</v>
      </c>
      <c r="H26" s="151">
        <f t="shared" si="5"/>
        <v>546</v>
      </c>
      <c r="I26" s="303"/>
      <c r="J26" s="105">
        <f t="shared" si="3"/>
        <v>1639</v>
      </c>
      <c r="K26" s="114">
        <f t="shared" ref="K26" si="6">IF(E26=0,"x",(J26/E26*100))</f>
        <v>75.011441647597252</v>
      </c>
      <c r="L26" s="173"/>
      <c r="M26" s="161">
        <v>1093</v>
      </c>
      <c r="N26" s="212">
        <v>1639</v>
      </c>
      <c r="O26" s="131"/>
    </row>
    <row r="27" spans="1:15">
      <c r="A27" s="34" t="s">
        <v>6</v>
      </c>
      <c r="B27" s="55">
        <v>501</v>
      </c>
      <c r="C27" s="198">
        <v>307</v>
      </c>
      <c r="D27" s="121">
        <v>230</v>
      </c>
      <c r="E27" s="92">
        <v>305</v>
      </c>
      <c r="F27" s="121">
        <v>71</v>
      </c>
      <c r="G27" s="228">
        <f t="shared" si="4"/>
        <v>81</v>
      </c>
      <c r="H27" s="82">
        <f t="shared" si="5"/>
        <v>78</v>
      </c>
      <c r="I27" s="81"/>
      <c r="J27" s="67">
        <f t="shared" si="3"/>
        <v>230</v>
      </c>
      <c r="K27" s="117">
        <f t="shared" ref="K27:K47" si="7">IF(E27=0,"x",(J27/E27)*100)</f>
        <v>75.409836065573771</v>
      </c>
      <c r="L27" s="173"/>
      <c r="M27" s="162">
        <v>152</v>
      </c>
      <c r="N27" s="214">
        <v>230</v>
      </c>
      <c r="O27" s="132"/>
    </row>
    <row r="28" spans="1:15">
      <c r="A28" s="35" t="s">
        <v>29</v>
      </c>
      <c r="B28" s="56">
        <v>502</v>
      </c>
      <c r="C28" s="198">
        <v>660</v>
      </c>
      <c r="D28" s="122">
        <v>1058</v>
      </c>
      <c r="E28" s="93">
        <v>843</v>
      </c>
      <c r="F28" s="122">
        <v>320</v>
      </c>
      <c r="G28" s="168">
        <f t="shared" si="4"/>
        <v>141</v>
      </c>
      <c r="H28" s="78">
        <f t="shared" si="5"/>
        <v>156</v>
      </c>
      <c r="I28" s="77"/>
      <c r="J28" s="104">
        <f t="shared" si="3"/>
        <v>617</v>
      </c>
      <c r="K28" s="113">
        <f t="shared" si="7"/>
        <v>73.190984578884937</v>
      </c>
      <c r="L28" s="173"/>
      <c r="M28" s="160">
        <v>461</v>
      </c>
      <c r="N28" s="199">
        <v>617</v>
      </c>
      <c r="O28" s="130"/>
    </row>
    <row r="29" spans="1:15">
      <c r="A29" s="35" t="s">
        <v>5</v>
      </c>
      <c r="B29" s="56">
        <v>504</v>
      </c>
      <c r="C29" s="198">
        <v>0</v>
      </c>
      <c r="D29" s="122">
        <v>0</v>
      </c>
      <c r="E29" s="93">
        <v>0</v>
      </c>
      <c r="F29" s="122">
        <v>0</v>
      </c>
      <c r="G29" s="168">
        <f t="shared" si="4"/>
        <v>0</v>
      </c>
      <c r="H29" s="78">
        <f t="shared" si="5"/>
        <v>0</v>
      </c>
      <c r="I29" s="77"/>
      <c r="J29" s="104">
        <f t="shared" si="3"/>
        <v>0</v>
      </c>
      <c r="K29" s="113" t="str">
        <f t="shared" si="7"/>
        <v>x</v>
      </c>
      <c r="L29" s="173"/>
      <c r="M29" s="160">
        <v>0</v>
      </c>
      <c r="N29" s="199">
        <v>0</v>
      </c>
      <c r="O29" s="130"/>
    </row>
    <row r="30" spans="1:15">
      <c r="A30" s="35" t="s">
        <v>0</v>
      </c>
      <c r="B30" s="56">
        <v>511</v>
      </c>
      <c r="C30" s="198">
        <v>37</v>
      </c>
      <c r="D30" s="122">
        <v>110</v>
      </c>
      <c r="E30" s="93">
        <v>270</v>
      </c>
      <c r="F30" s="122">
        <v>95</v>
      </c>
      <c r="G30" s="168">
        <f t="shared" si="4"/>
        <v>40</v>
      </c>
      <c r="H30" s="78">
        <f t="shared" si="5"/>
        <v>71</v>
      </c>
      <c r="I30" s="77"/>
      <c r="J30" s="104">
        <f t="shared" si="3"/>
        <v>206</v>
      </c>
      <c r="K30" s="113">
        <f t="shared" si="7"/>
        <v>76.296296296296291</v>
      </c>
      <c r="L30" s="173"/>
      <c r="M30" s="160">
        <v>135</v>
      </c>
      <c r="N30" s="199">
        <v>206</v>
      </c>
      <c r="O30" s="130"/>
    </row>
    <row r="31" spans="1:15">
      <c r="A31" s="35" t="s">
        <v>1</v>
      </c>
      <c r="B31" s="56">
        <v>518</v>
      </c>
      <c r="C31" s="198">
        <v>493</v>
      </c>
      <c r="D31" s="122">
        <v>500</v>
      </c>
      <c r="E31" s="93">
        <v>585</v>
      </c>
      <c r="F31" s="122">
        <v>161</v>
      </c>
      <c r="G31" s="168">
        <f t="shared" si="4"/>
        <v>153</v>
      </c>
      <c r="H31" s="78">
        <f t="shared" si="5"/>
        <v>121</v>
      </c>
      <c r="I31" s="77"/>
      <c r="J31" s="104">
        <f t="shared" si="3"/>
        <v>435</v>
      </c>
      <c r="K31" s="113">
        <f t="shared" si="7"/>
        <v>74.358974358974365</v>
      </c>
      <c r="L31" s="173"/>
      <c r="M31" s="160">
        <v>314</v>
      </c>
      <c r="N31" s="199">
        <v>435</v>
      </c>
      <c r="O31" s="130"/>
    </row>
    <row r="32" spans="1:15">
      <c r="A32" s="35" t="s">
        <v>28</v>
      </c>
      <c r="B32" s="56">
        <v>521</v>
      </c>
      <c r="C32" s="198">
        <v>8840</v>
      </c>
      <c r="D32" s="122">
        <v>8500</v>
      </c>
      <c r="E32" s="93">
        <v>8973</v>
      </c>
      <c r="F32" s="122">
        <v>2065</v>
      </c>
      <c r="G32" s="168">
        <f t="shared" si="4"/>
        <v>2531</v>
      </c>
      <c r="H32" s="78">
        <f t="shared" si="5"/>
        <v>2309</v>
      </c>
      <c r="I32" s="77"/>
      <c r="J32" s="104">
        <f t="shared" si="3"/>
        <v>6905</v>
      </c>
      <c r="K32" s="113">
        <f t="shared" si="7"/>
        <v>76.953081466622081</v>
      </c>
      <c r="L32" s="173"/>
      <c r="M32" s="160">
        <v>4596</v>
      </c>
      <c r="N32" s="199">
        <v>6905</v>
      </c>
      <c r="O32" s="130"/>
    </row>
    <row r="33" spans="1:15">
      <c r="A33" s="35" t="s">
        <v>27</v>
      </c>
      <c r="B33" s="56" t="s">
        <v>26</v>
      </c>
      <c r="C33" s="198">
        <v>3120</v>
      </c>
      <c r="D33" s="122">
        <v>3126</v>
      </c>
      <c r="E33" s="93">
        <v>3033</v>
      </c>
      <c r="F33" s="122">
        <v>725</v>
      </c>
      <c r="G33" s="168">
        <f t="shared" si="4"/>
        <v>882</v>
      </c>
      <c r="H33" s="78">
        <f t="shared" si="5"/>
        <v>696</v>
      </c>
      <c r="I33" s="77"/>
      <c r="J33" s="104">
        <f t="shared" si="3"/>
        <v>2303</v>
      </c>
      <c r="K33" s="113">
        <f t="shared" si="7"/>
        <v>75.931421035278603</v>
      </c>
      <c r="L33" s="173"/>
      <c r="M33" s="160">
        <v>1607</v>
      </c>
      <c r="N33" s="199">
        <v>2303</v>
      </c>
      <c r="O33" s="130"/>
    </row>
    <row r="34" spans="1:15">
      <c r="A34" s="35" t="s">
        <v>25</v>
      </c>
      <c r="B34" s="56">
        <v>557</v>
      </c>
      <c r="C34" s="198">
        <v>0</v>
      </c>
      <c r="D34" s="122">
        <v>0</v>
      </c>
      <c r="E34" s="93">
        <v>0</v>
      </c>
      <c r="F34" s="122">
        <v>0</v>
      </c>
      <c r="G34" s="168">
        <f t="shared" si="4"/>
        <v>0</v>
      </c>
      <c r="H34" s="78">
        <f t="shared" si="5"/>
        <v>0</v>
      </c>
      <c r="I34" s="77"/>
      <c r="J34" s="104">
        <f t="shared" si="3"/>
        <v>0</v>
      </c>
      <c r="K34" s="113" t="str">
        <f t="shared" si="7"/>
        <v>x</v>
      </c>
      <c r="L34" s="173"/>
      <c r="M34" s="160">
        <v>0</v>
      </c>
      <c r="N34" s="199">
        <v>0</v>
      </c>
      <c r="O34" s="130"/>
    </row>
    <row r="35" spans="1:15">
      <c r="A35" s="35" t="s">
        <v>2</v>
      </c>
      <c r="B35" s="56">
        <v>551</v>
      </c>
      <c r="C35" s="198">
        <v>25</v>
      </c>
      <c r="D35" s="122">
        <v>34</v>
      </c>
      <c r="E35" s="93">
        <v>40</v>
      </c>
      <c r="F35" s="122">
        <v>9</v>
      </c>
      <c r="G35" s="168">
        <f t="shared" si="4"/>
        <v>9</v>
      </c>
      <c r="H35" s="78">
        <f t="shared" si="5"/>
        <v>11</v>
      </c>
      <c r="I35" s="77"/>
      <c r="J35" s="104">
        <f t="shared" si="3"/>
        <v>29</v>
      </c>
      <c r="K35" s="113">
        <f t="shared" si="7"/>
        <v>72.5</v>
      </c>
      <c r="L35" s="173"/>
      <c r="M35" s="160">
        <v>18</v>
      </c>
      <c r="N35" s="199">
        <v>29</v>
      </c>
      <c r="O35" s="130"/>
    </row>
    <row r="36" spans="1:15" ht="13.8" thickBot="1">
      <c r="A36" s="32" t="s">
        <v>24</v>
      </c>
      <c r="B36" s="58" t="s">
        <v>23</v>
      </c>
      <c r="C36" s="200">
        <v>95</v>
      </c>
      <c r="D36" s="123">
        <v>206</v>
      </c>
      <c r="E36" s="94">
        <v>267</v>
      </c>
      <c r="F36" s="147">
        <v>21</v>
      </c>
      <c r="G36" s="168">
        <f t="shared" si="4"/>
        <v>4</v>
      </c>
      <c r="H36" s="78">
        <f t="shared" si="5"/>
        <v>175</v>
      </c>
      <c r="I36" s="77"/>
      <c r="J36" s="105">
        <f t="shared" si="3"/>
        <v>200</v>
      </c>
      <c r="K36" s="114">
        <f t="shared" si="7"/>
        <v>74.906367041198507</v>
      </c>
      <c r="L36" s="173"/>
      <c r="M36" s="140">
        <v>25</v>
      </c>
      <c r="N36" s="204">
        <v>200</v>
      </c>
      <c r="O36" s="133"/>
    </row>
    <row r="37" spans="1:15" ht="13.8" thickBot="1">
      <c r="A37" s="36" t="s">
        <v>22</v>
      </c>
      <c r="B37" s="60"/>
      <c r="C37" s="52">
        <f t="shared" ref="C37:I37" si="8">SUM(C27:C36)</f>
        <v>13577</v>
      </c>
      <c r="D37" s="52">
        <f t="shared" si="8"/>
        <v>13764</v>
      </c>
      <c r="E37" s="61">
        <f t="shared" si="8"/>
        <v>14316</v>
      </c>
      <c r="F37" s="52">
        <f t="shared" si="8"/>
        <v>3467</v>
      </c>
      <c r="G37" s="52">
        <f t="shared" si="8"/>
        <v>3841</v>
      </c>
      <c r="H37" s="21">
        <f t="shared" si="8"/>
        <v>3617</v>
      </c>
      <c r="I37" s="217">
        <f t="shared" si="8"/>
        <v>0</v>
      </c>
      <c r="J37" s="61">
        <f t="shared" si="3"/>
        <v>10925</v>
      </c>
      <c r="K37" s="115">
        <f t="shared" si="7"/>
        <v>76.31321598211791</v>
      </c>
      <c r="L37" s="173"/>
      <c r="M37" s="21">
        <f>SUM(M27:M36)</f>
        <v>7308</v>
      </c>
      <c r="N37" s="23">
        <f>SUM(N27:N36)</f>
        <v>10925</v>
      </c>
      <c r="O37" s="21">
        <f>SUM(O27:O36)</f>
        <v>0</v>
      </c>
    </row>
    <row r="38" spans="1:15">
      <c r="A38" s="34" t="s">
        <v>21</v>
      </c>
      <c r="B38" s="55">
        <v>601</v>
      </c>
      <c r="C38" s="218">
        <v>0</v>
      </c>
      <c r="D38" s="121">
        <v>0</v>
      </c>
      <c r="E38" s="92">
        <v>0</v>
      </c>
      <c r="F38" s="148">
        <v>0</v>
      </c>
      <c r="G38" s="168">
        <f t="shared" si="4"/>
        <v>0</v>
      </c>
      <c r="H38" s="78">
        <f t="shared" si="5"/>
        <v>0</v>
      </c>
      <c r="I38" s="77"/>
      <c r="J38" s="67">
        <f t="shared" si="3"/>
        <v>0</v>
      </c>
      <c r="K38" s="112" t="str">
        <f t="shared" si="7"/>
        <v>x</v>
      </c>
      <c r="L38" s="173"/>
      <c r="M38" s="162">
        <v>0</v>
      </c>
      <c r="N38" s="214">
        <v>0</v>
      </c>
      <c r="O38" s="132"/>
    </row>
    <row r="39" spans="1:15">
      <c r="A39" s="35" t="s">
        <v>20</v>
      </c>
      <c r="B39" s="56">
        <v>602</v>
      </c>
      <c r="C39" s="198">
        <v>421</v>
      </c>
      <c r="D39" s="122">
        <v>400</v>
      </c>
      <c r="E39" s="93">
        <v>400</v>
      </c>
      <c r="F39" s="122">
        <v>123</v>
      </c>
      <c r="G39" s="168">
        <f t="shared" si="4"/>
        <v>119</v>
      </c>
      <c r="H39" s="78">
        <f t="shared" si="5"/>
        <v>68</v>
      </c>
      <c r="I39" s="77"/>
      <c r="J39" s="104">
        <f t="shared" si="3"/>
        <v>310</v>
      </c>
      <c r="K39" s="113">
        <f t="shared" si="7"/>
        <v>77.5</v>
      </c>
      <c r="L39" s="173"/>
      <c r="M39" s="160">
        <v>242</v>
      </c>
      <c r="N39" s="199">
        <v>310</v>
      </c>
      <c r="O39" s="130"/>
    </row>
    <row r="40" spans="1:15">
      <c r="A40" s="35" t="s">
        <v>19</v>
      </c>
      <c r="B40" s="56">
        <v>604</v>
      </c>
      <c r="C40" s="198">
        <v>0</v>
      </c>
      <c r="D40" s="122">
        <v>0</v>
      </c>
      <c r="E40" s="93">
        <v>0</v>
      </c>
      <c r="F40" s="122">
        <v>0</v>
      </c>
      <c r="G40" s="168">
        <f t="shared" si="4"/>
        <v>0</v>
      </c>
      <c r="H40" s="78">
        <f t="shared" si="5"/>
        <v>0</v>
      </c>
      <c r="I40" s="77"/>
      <c r="J40" s="104">
        <f t="shared" si="3"/>
        <v>0</v>
      </c>
      <c r="K40" s="113" t="str">
        <f t="shared" si="7"/>
        <v>x</v>
      </c>
      <c r="L40" s="173"/>
      <c r="M40" s="160">
        <v>0</v>
      </c>
      <c r="N40" s="199">
        <v>0</v>
      </c>
      <c r="O40" s="130"/>
    </row>
    <row r="41" spans="1:15">
      <c r="A41" s="35" t="s">
        <v>18</v>
      </c>
      <c r="B41" s="56" t="s">
        <v>17</v>
      </c>
      <c r="C41" s="198">
        <v>13392</v>
      </c>
      <c r="D41" s="122">
        <v>13289</v>
      </c>
      <c r="E41" s="93">
        <v>13655</v>
      </c>
      <c r="F41" s="122">
        <v>3212</v>
      </c>
      <c r="G41" s="168">
        <f t="shared" si="4"/>
        <v>3711</v>
      </c>
      <c r="H41" s="78">
        <f t="shared" si="5"/>
        <v>3393</v>
      </c>
      <c r="I41" s="77"/>
      <c r="J41" s="104">
        <f t="shared" si="3"/>
        <v>10316</v>
      </c>
      <c r="K41" s="113">
        <f t="shared" si="7"/>
        <v>75.547418528011718</v>
      </c>
      <c r="L41" s="173"/>
      <c r="M41" s="160">
        <v>6923</v>
      </c>
      <c r="N41" s="199">
        <v>10316</v>
      </c>
      <c r="O41" s="130"/>
    </row>
    <row r="42" spans="1:15" ht="13.8" thickBot="1">
      <c r="A42" s="32" t="s">
        <v>7</v>
      </c>
      <c r="B42" s="58" t="s">
        <v>16</v>
      </c>
      <c r="C42" s="200">
        <v>56</v>
      </c>
      <c r="D42" s="123">
        <v>75</v>
      </c>
      <c r="E42" s="94">
        <v>261</v>
      </c>
      <c r="F42" s="147">
        <v>22</v>
      </c>
      <c r="G42" s="169">
        <f t="shared" si="4"/>
        <v>128</v>
      </c>
      <c r="H42" s="83">
        <f t="shared" si="5"/>
        <v>110</v>
      </c>
      <c r="I42" s="77"/>
      <c r="J42" s="105">
        <f t="shared" si="3"/>
        <v>260</v>
      </c>
      <c r="K42" s="114">
        <f t="shared" si="7"/>
        <v>99.616858237547888</v>
      </c>
      <c r="L42" s="173"/>
      <c r="M42" s="140">
        <v>150</v>
      </c>
      <c r="N42" s="204">
        <v>260</v>
      </c>
      <c r="O42" s="133"/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13869</v>
      </c>
      <c r="D43" s="61">
        <f t="shared" si="9"/>
        <v>13764</v>
      </c>
      <c r="E43" s="61">
        <f t="shared" si="9"/>
        <v>14316</v>
      </c>
      <c r="F43" s="8">
        <f t="shared" si="9"/>
        <v>3357</v>
      </c>
      <c r="G43" s="229">
        <f t="shared" si="9"/>
        <v>3958</v>
      </c>
      <c r="H43" s="222">
        <f t="shared" si="9"/>
        <v>3571</v>
      </c>
      <c r="I43" s="84">
        <f t="shared" si="9"/>
        <v>0</v>
      </c>
      <c r="J43" s="61">
        <f t="shared" si="3"/>
        <v>10886</v>
      </c>
      <c r="K43" s="117">
        <f t="shared" si="7"/>
        <v>76.040793517742387</v>
      </c>
      <c r="L43" s="173"/>
      <c r="M43" s="21">
        <f>SUM(M38:M42)</f>
        <v>7315</v>
      </c>
      <c r="N43" s="23">
        <f>SUM(N38:N42)</f>
        <v>10886</v>
      </c>
      <c r="O43" s="21">
        <f>SUM(O38:O42)</f>
        <v>0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106"/>
      <c r="K44" s="116"/>
      <c r="L44" s="173"/>
      <c r="M44" s="65"/>
      <c r="N44" s="141"/>
      <c r="O44" s="141"/>
    </row>
    <row r="45" spans="1:15" ht="13.8" thickBot="1">
      <c r="A45" s="66" t="s">
        <v>14</v>
      </c>
      <c r="B45" s="60" t="s">
        <v>4</v>
      </c>
      <c r="C45" s="8">
        <f t="shared" ref="C45:I45" si="10">C43-C41</f>
        <v>477</v>
      </c>
      <c r="D45" s="61">
        <f t="shared" si="10"/>
        <v>475</v>
      </c>
      <c r="E45" s="61">
        <f t="shared" si="10"/>
        <v>661</v>
      </c>
      <c r="F45" s="8">
        <f t="shared" si="10"/>
        <v>145</v>
      </c>
      <c r="G45" s="62">
        <f t="shared" si="10"/>
        <v>247</v>
      </c>
      <c r="H45" s="8">
        <f t="shared" si="10"/>
        <v>178</v>
      </c>
      <c r="I45" s="62">
        <f t="shared" si="10"/>
        <v>0</v>
      </c>
      <c r="J45" s="67">
        <f t="shared" si="3"/>
        <v>570</v>
      </c>
      <c r="K45" s="112">
        <f t="shared" si="7"/>
        <v>86.232980332829044</v>
      </c>
      <c r="L45" s="173"/>
      <c r="M45" s="8">
        <f>M43-M41</f>
        <v>392</v>
      </c>
      <c r="N45" s="142">
        <f>N43-N41</f>
        <v>570</v>
      </c>
      <c r="O45" s="8">
        <f>O43-O41</f>
        <v>0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292</v>
      </c>
      <c r="D46" s="61">
        <f t="shared" si="11"/>
        <v>0</v>
      </c>
      <c r="E46" s="61">
        <f t="shared" si="11"/>
        <v>0</v>
      </c>
      <c r="F46" s="8">
        <f t="shared" si="11"/>
        <v>-110</v>
      </c>
      <c r="G46" s="62">
        <f t="shared" si="11"/>
        <v>117</v>
      </c>
      <c r="H46" s="304">
        <f t="shared" si="11"/>
        <v>-46</v>
      </c>
      <c r="I46" s="62">
        <f t="shared" si="11"/>
        <v>0</v>
      </c>
      <c r="J46" s="305">
        <f t="shared" si="3"/>
        <v>-39</v>
      </c>
      <c r="K46" s="112" t="str">
        <f t="shared" si="7"/>
        <v>x</v>
      </c>
      <c r="L46" s="173"/>
      <c r="M46" s="8">
        <f>M43-M37</f>
        <v>7</v>
      </c>
      <c r="N46" s="306">
        <f>N43-N37</f>
        <v>-39</v>
      </c>
      <c r="O46" s="8">
        <f>O43-O37</f>
        <v>0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-13100</v>
      </c>
      <c r="D47" s="61">
        <f t="shared" si="12"/>
        <v>-13289</v>
      </c>
      <c r="E47" s="61">
        <f t="shared" si="12"/>
        <v>-13655</v>
      </c>
      <c r="F47" s="8">
        <f t="shared" si="12"/>
        <v>-3322</v>
      </c>
      <c r="G47" s="62">
        <f t="shared" si="12"/>
        <v>-3594</v>
      </c>
      <c r="H47" s="8">
        <f t="shared" si="12"/>
        <v>-3439</v>
      </c>
      <c r="I47" s="62">
        <f t="shared" si="12"/>
        <v>0</v>
      </c>
      <c r="J47" s="61">
        <f t="shared" si="3"/>
        <v>-10355</v>
      </c>
      <c r="K47" s="112">
        <f t="shared" si="7"/>
        <v>75.833028194800448</v>
      </c>
      <c r="L47" s="173"/>
      <c r="M47" s="8">
        <f>M46-M41</f>
        <v>-6916</v>
      </c>
      <c r="N47" s="142">
        <f>N46-N41</f>
        <v>-10355</v>
      </c>
      <c r="O47" s="8">
        <f>O46-O41</f>
        <v>0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4" spans="1:10">
      <c r="A54" s="307" t="s">
        <v>107</v>
      </c>
    </row>
    <row r="55" spans="1:10">
      <c r="A55" s="307"/>
    </row>
    <row r="58" spans="1:10">
      <c r="A58" s="26" t="s">
        <v>108</v>
      </c>
    </row>
    <row r="60" spans="1:10">
      <c r="A60" s="26" t="s">
        <v>109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D31C9-B926-4325-A70D-97BCDD01F724}">
  <dimension ref="A1:BL58"/>
  <sheetViews>
    <sheetView workbookViewId="0">
      <selection activeCell="Y35" sqref="Y35"/>
    </sheetView>
  </sheetViews>
  <sheetFormatPr defaultColWidth="5.77734375" defaultRowHeight="14.4"/>
  <cols>
    <col min="1" max="1" width="25.33203125" style="235" customWidth="1"/>
    <col min="2" max="2" width="7.6640625" style="236" customWidth="1"/>
    <col min="3" max="3" width="11.109375" style="234" customWidth="1"/>
    <col min="4" max="4" width="11" style="234" customWidth="1"/>
    <col min="5" max="5" width="10.88671875" style="237" customWidth="1"/>
    <col min="6" max="6" width="9.6640625" style="237" customWidth="1"/>
    <col min="7" max="7" width="10.6640625" style="237" customWidth="1"/>
    <col min="8" max="8" width="9.77734375" style="237" customWidth="1"/>
    <col min="9" max="9" width="9.109375" style="237" customWidth="1"/>
    <col min="10" max="10" width="11.6640625" style="237" customWidth="1"/>
    <col min="11" max="11" width="11.88671875" style="234" customWidth="1"/>
    <col min="12" max="12" width="5.88671875" style="234" customWidth="1"/>
    <col min="13" max="13" width="12" style="234" customWidth="1"/>
    <col min="14" max="14" width="12.6640625" style="234" customWidth="1"/>
    <col min="15" max="15" width="13" style="234" customWidth="1"/>
    <col min="16" max="16" width="8.109375" style="234" customWidth="1"/>
    <col min="17" max="64" width="5.88671875" style="234" customWidth="1"/>
    <col min="65" max="1024" width="5.88671875" customWidth="1"/>
  </cols>
  <sheetData>
    <row r="1" spans="1:16" ht="15.6">
      <c r="A1" s="475"/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233"/>
    </row>
    <row r="2" spans="1:16">
      <c r="O2" s="238"/>
    </row>
    <row r="3" spans="1:16" ht="17.399999999999999">
      <c r="A3" s="239" t="s">
        <v>70</v>
      </c>
      <c r="F3" s="240"/>
      <c r="G3" s="240"/>
    </row>
    <row r="4" spans="1:16" ht="17.399999999999999">
      <c r="A4" s="241"/>
      <c r="F4" s="240"/>
      <c r="G4" s="240"/>
    </row>
    <row r="5" spans="1:16">
      <c r="A5" s="242"/>
      <c r="F5" s="240"/>
      <c r="G5" s="240"/>
    </row>
    <row r="6" spans="1:16" ht="6" customHeight="1" thickBot="1">
      <c r="F6" s="240"/>
      <c r="G6" s="240"/>
    </row>
    <row r="7" spans="1:16" ht="18" thickBot="1">
      <c r="A7" s="243" t="s">
        <v>60</v>
      </c>
      <c r="B7" s="244"/>
      <c r="C7" s="480" t="s">
        <v>110</v>
      </c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2"/>
    </row>
    <row r="8" spans="1:16" ht="23.25" customHeight="1" thickBot="1">
      <c r="A8" s="242" t="s">
        <v>59</v>
      </c>
      <c r="F8" s="240"/>
      <c r="G8" s="240"/>
    </row>
    <row r="9" spans="1:16" ht="15" thickBot="1">
      <c r="A9" s="337" t="s">
        <v>52</v>
      </c>
      <c r="B9" s="352" t="s">
        <v>77</v>
      </c>
      <c r="C9" s="365" t="s">
        <v>3</v>
      </c>
      <c r="D9" s="394" t="s">
        <v>58</v>
      </c>
      <c r="E9" s="394" t="s">
        <v>57</v>
      </c>
      <c r="F9" s="483" t="s">
        <v>56</v>
      </c>
      <c r="G9" s="484"/>
      <c r="H9" s="484"/>
      <c r="I9" s="485"/>
      <c r="J9" s="394" t="s">
        <v>69</v>
      </c>
      <c r="K9" s="340" t="s">
        <v>55</v>
      </c>
      <c r="M9" s="459" t="s">
        <v>54</v>
      </c>
      <c r="N9" s="447" t="s">
        <v>54</v>
      </c>
      <c r="O9" s="460" t="s">
        <v>54</v>
      </c>
    </row>
    <row r="10" spans="1:16" ht="15" thickBot="1">
      <c r="A10" s="341"/>
      <c r="B10" s="353"/>
      <c r="C10" s="366" t="s">
        <v>68</v>
      </c>
      <c r="D10" s="395">
        <v>2025</v>
      </c>
      <c r="E10" s="395">
        <v>2025</v>
      </c>
      <c r="F10" s="456" t="s">
        <v>51</v>
      </c>
      <c r="G10" s="457" t="s">
        <v>50</v>
      </c>
      <c r="H10" s="457" t="s">
        <v>49</v>
      </c>
      <c r="I10" s="458" t="s">
        <v>48</v>
      </c>
      <c r="J10" s="395" t="s">
        <v>8</v>
      </c>
      <c r="K10" s="376" t="s">
        <v>47</v>
      </c>
      <c r="M10" s="434" t="s">
        <v>64</v>
      </c>
      <c r="N10" s="366" t="s">
        <v>65</v>
      </c>
      <c r="O10" s="461" t="s">
        <v>46</v>
      </c>
    </row>
    <row r="11" spans="1:16">
      <c r="A11" s="245" t="s">
        <v>45</v>
      </c>
      <c r="B11" s="455"/>
      <c r="C11" s="367">
        <v>18</v>
      </c>
      <c r="D11" s="377">
        <v>18</v>
      </c>
      <c r="E11" s="396">
        <v>19</v>
      </c>
      <c r="F11" s="417">
        <v>18</v>
      </c>
      <c r="G11" s="437">
        <f t="shared" ref="G11:H17" si="0">M11</f>
        <v>18</v>
      </c>
      <c r="H11" s="437">
        <f t="shared" si="0"/>
        <v>19</v>
      </c>
      <c r="I11" s="440"/>
      <c r="J11" s="446" t="s">
        <v>4</v>
      </c>
      <c r="K11" s="417" t="s">
        <v>4</v>
      </c>
      <c r="L11" s="246"/>
      <c r="M11" s="453">
        <v>18</v>
      </c>
      <c r="N11" s="454">
        <v>19</v>
      </c>
      <c r="O11" s="417"/>
    </row>
    <row r="12" spans="1:16">
      <c r="A12" s="247" t="s">
        <v>44</v>
      </c>
      <c r="B12" s="435"/>
      <c r="C12" s="368">
        <v>17</v>
      </c>
      <c r="D12" s="378">
        <v>17.247</v>
      </c>
      <c r="E12" s="397">
        <v>18.53</v>
      </c>
      <c r="F12" s="378">
        <v>17.62</v>
      </c>
      <c r="G12" s="438">
        <f t="shared" si="0"/>
        <v>17.34</v>
      </c>
      <c r="H12" s="438">
        <f t="shared" si="0"/>
        <v>18.53</v>
      </c>
      <c r="I12" s="441"/>
      <c r="J12" s="416"/>
      <c r="K12" s="379" t="s">
        <v>4</v>
      </c>
      <c r="L12" s="246"/>
      <c r="M12" s="423">
        <v>17.34</v>
      </c>
      <c r="N12" s="448">
        <v>18.53</v>
      </c>
      <c r="O12" s="432"/>
    </row>
    <row r="13" spans="1:16">
      <c r="A13" s="249" t="s">
        <v>62</v>
      </c>
      <c r="B13" s="356"/>
      <c r="C13" s="369">
        <v>3913</v>
      </c>
      <c r="D13" s="377" t="s">
        <v>4</v>
      </c>
      <c r="E13" s="377" t="s">
        <v>4</v>
      </c>
      <c r="F13" s="403">
        <v>3957</v>
      </c>
      <c r="G13" s="411">
        <f t="shared" si="0"/>
        <v>3925</v>
      </c>
      <c r="H13" s="411">
        <f t="shared" si="0"/>
        <v>4001</v>
      </c>
      <c r="I13" s="442"/>
      <c r="J13" s="379" t="s">
        <v>4</v>
      </c>
      <c r="K13" s="379" t="s">
        <v>4</v>
      </c>
      <c r="L13" s="246"/>
      <c r="M13" s="369">
        <v>3925</v>
      </c>
      <c r="N13" s="449">
        <v>4001</v>
      </c>
      <c r="O13" s="404"/>
    </row>
    <row r="14" spans="1:16">
      <c r="A14" s="247" t="s">
        <v>63</v>
      </c>
      <c r="B14" s="356"/>
      <c r="C14" s="369">
        <v>3731</v>
      </c>
      <c r="D14" s="379" t="s">
        <v>4</v>
      </c>
      <c r="E14" s="379" t="s">
        <v>4</v>
      </c>
      <c r="F14" s="404">
        <v>3785</v>
      </c>
      <c r="G14" s="411">
        <f t="shared" si="0"/>
        <v>3762</v>
      </c>
      <c r="H14" s="411">
        <f t="shared" si="0"/>
        <v>3847</v>
      </c>
      <c r="I14" s="442"/>
      <c r="J14" s="379" t="s">
        <v>4</v>
      </c>
      <c r="K14" s="379" t="s">
        <v>4</v>
      </c>
      <c r="L14" s="246"/>
      <c r="M14" s="369">
        <v>3762</v>
      </c>
      <c r="N14" s="449">
        <v>3847</v>
      </c>
      <c r="O14" s="404"/>
    </row>
    <row r="15" spans="1:16">
      <c r="A15" s="247" t="s">
        <v>43</v>
      </c>
      <c r="B15" s="356" t="s">
        <v>42</v>
      </c>
      <c r="C15" s="369">
        <v>39</v>
      </c>
      <c r="D15" s="379" t="s">
        <v>4</v>
      </c>
      <c r="E15" s="379"/>
      <c r="F15" s="404"/>
      <c r="G15" s="411">
        <f t="shared" si="0"/>
        <v>0</v>
      </c>
      <c r="H15" s="411">
        <f t="shared" si="0"/>
        <v>0</v>
      </c>
      <c r="I15" s="442"/>
      <c r="J15" s="379" t="s">
        <v>4</v>
      </c>
      <c r="K15" s="379" t="s">
        <v>4</v>
      </c>
      <c r="L15" s="246"/>
      <c r="M15" s="369">
        <v>0</v>
      </c>
      <c r="N15" s="449">
        <v>0</v>
      </c>
      <c r="O15" s="404"/>
    </row>
    <row r="16" spans="1:16">
      <c r="A16" s="247" t="s">
        <v>41</v>
      </c>
      <c r="B16" s="356" t="s">
        <v>4</v>
      </c>
      <c r="C16" s="369">
        <v>1037</v>
      </c>
      <c r="D16" s="379" t="s">
        <v>4</v>
      </c>
      <c r="E16" s="379" t="s">
        <v>4</v>
      </c>
      <c r="F16" s="404">
        <v>1857</v>
      </c>
      <c r="G16" s="411">
        <f t="shared" si="0"/>
        <v>1308</v>
      </c>
      <c r="H16" s="411">
        <f t="shared" si="0"/>
        <v>1397</v>
      </c>
      <c r="I16" s="442"/>
      <c r="J16" s="379" t="s">
        <v>4</v>
      </c>
      <c r="K16" s="379" t="s">
        <v>4</v>
      </c>
      <c r="L16" s="246"/>
      <c r="M16" s="369">
        <v>1308</v>
      </c>
      <c r="N16" s="449">
        <v>1397</v>
      </c>
      <c r="O16" s="404"/>
    </row>
    <row r="17" spans="1:15" ht="15" thickBot="1">
      <c r="A17" s="245" t="s">
        <v>40</v>
      </c>
      <c r="B17" s="357" t="s">
        <v>39</v>
      </c>
      <c r="C17" s="370">
        <v>1720</v>
      </c>
      <c r="D17" s="380" t="s">
        <v>4</v>
      </c>
      <c r="E17" s="380" t="s">
        <v>4</v>
      </c>
      <c r="F17" s="405">
        <v>2222</v>
      </c>
      <c r="G17" s="412">
        <f t="shared" si="0"/>
        <v>1930</v>
      </c>
      <c r="H17" s="412">
        <f t="shared" si="0"/>
        <v>1051</v>
      </c>
      <c r="I17" s="443"/>
      <c r="J17" s="417" t="s">
        <v>4</v>
      </c>
      <c r="K17" s="417" t="s">
        <v>4</v>
      </c>
      <c r="L17" s="246"/>
      <c r="M17" s="424">
        <v>1930</v>
      </c>
      <c r="N17" s="450">
        <v>1051</v>
      </c>
      <c r="O17" s="405"/>
    </row>
    <row r="18" spans="1:15" ht="15" thickBot="1">
      <c r="A18" s="273" t="s">
        <v>38</v>
      </c>
      <c r="B18" s="363"/>
      <c r="C18" s="371">
        <f>C13-C14+C15+C16+C17</f>
        <v>2978</v>
      </c>
      <c r="D18" s="371" t="s">
        <v>4</v>
      </c>
      <c r="E18" s="371" t="s">
        <v>4</v>
      </c>
      <c r="F18" s="371">
        <f>F13-F14+F15+F16+F17</f>
        <v>4251</v>
      </c>
      <c r="G18" s="371">
        <f>G13-G14+G15+G16+G17</f>
        <v>3401</v>
      </c>
      <c r="H18" s="371">
        <f>H13-H14+H15+H16+H17</f>
        <v>2602</v>
      </c>
      <c r="I18" s="389">
        <f>I13-I14+I15+I16+I17</f>
        <v>0</v>
      </c>
      <c r="J18" s="371" t="s">
        <v>4</v>
      </c>
      <c r="K18" s="371" t="s">
        <v>4</v>
      </c>
      <c r="L18" s="246"/>
      <c r="M18" s="425">
        <f>M13-M14+M15+M16+M17</f>
        <v>3401</v>
      </c>
      <c r="N18" s="462">
        <f>N13-N14+N15+N16+N17</f>
        <v>2602</v>
      </c>
      <c r="O18" s="425">
        <f>O13-O14+O15+O16+O17</f>
        <v>0</v>
      </c>
    </row>
    <row r="19" spans="1:15">
      <c r="A19" s="245" t="s">
        <v>66</v>
      </c>
      <c r="B19" s="359" t="s">
        <v>67</v>
      </c>
      <c r="C19" s="370">
        <v>162</v>
      </c>
      <c r="D19" s="377" t="s">
        <v>4</v>
      </c>
      <c r="E19" s="377" t="s">
        <v>4</v>
      </c>
      <c r="F19" s="405">
        <v>152</v>
      </c>
      <c r="G19" s="413">
        <f t="shared" ref="G19:H23" si="1">M19</f>
        <v>144</v>
      </c>
      <c r="H19" s="413">
        <f t="shared" si="1"/>
        <v>134</v>
      </c>
      <c r="I19" s="444"/>
      <c r="J19" s="417" t="s">
        <v>4</v>
      </c>
      <c r="K19" s="417" t="s">
        <v>4</v>
      </c>
      <c r="L19" s="246"/>
      <c r="M19" s="372">
        <v>144</v>
      </c>
      <c r="N19" s="450">
        <v>134</v>
      </c>
      <c r="O19" s="405"/>
    </row>
    <row r="20" spans="1:15">
      <c r="A20" s="247" t="s">
        <v>37</v>
      </c>
      <c r="B20" s="356" t="s">
        <v>36</v>
      </c>
      <c r="C20" s="369">
        <v>312</v>
      </c>
      <c r="D20" s="379" t="s">
        <v>4</v>
      </c>
      <c r="E20" s="379" t="s">
        <v>4</v>
      </c>
      <c r="F20" s="404">
        <v>274</v>
      </c>
      <c r="G20" s="411">
        <f t="shared" si="1"/>
        <v>536</v>
      </c>
      <c r="H20" s="411">
        <f t="shared" si="1"/>
        <v>547</v>
      </c>
      <c r="I20" s="442"/>
      <c r="J20" s="379" t="s">
        <v>4</v>
      </c>
      <c r="K20" s="379" t="s">
        <v>4</v>
      </c>
      <c r="L20" s="246"/>
      <c r="M20" s="369">
        <v>536</v>
      </c>
      <c r="N20" s="449">
        <v>547</v>
      </c>
      <c r="O20" s="404"/>
    </row>
    <row r="21" spans="1:15">
      <c r="A21" s="247" t="s">
        <v>35</v>
      </c>
      <c r="B21" s="356" t="s">
        <v>4</v>
      </c>
      <c r="C21" s="369">
        <v>548</v>
      </c>
      <c r="D21" s="379" t="s">
        <v>4</v>
      </c>
      <c r="E21" s="379" t="s">
        <v>4</v>
      </c>
      <c r="F21" s="404"/>
      <c r="G21" s="411">
        <f t="shared" si="1"/>
        <v>0</v>
      </c>
      <c r="H21" s="411">
        <f t="shared" si="1"/>
        <v>0</v>
      </c>
      <c r="I21" s="442"/>
      <c r="J21" s="379" t="s">
        <v>4</v>
      </c>
      <c r="K21" s="379" t="s">
        <v>4</v>
      </c>
      <c r="L21" s="246"/>
      <c r="M21" s="369">
        <v>0</v>
      </c>
      <c r="N21" s="449">
        <v>0</v>
      </c>
      <c r="O21" s="404"/>
    </row>
    <row r="22" spans="1:15">
      <c r="A22" s="247" t="s">
        <v>34</v>
      </c>
      <c r="B22" s="356" t="s">
        <v>4</v>
      </c>
      <c r="C22" s="369">
        <v>1695</v>
      </c>
      <c r="D22" s="379" t="s">
        <v>4</v>
      </c>
      <c r="E22" s="379" t="s">
        <v>4</v>
      </c>
      <c r="F22" s="404">
        <v>3668</v>
      </c>
      <c r="G22" s="411">
        <f t="shared" si="1"/>
        <v>2401</v>
      </c>
      <c r="H22" s="411">
        <f t="shared" si="1"/>
        <v>1651</v>
      </c>
      <c r="I22" s="442"/>
      <c r="J22" s="379" t="s">
        <v>4</v>
      </c>
      <c r="K22" s="379" t="s">
        <v>4</v>
      </c>
      <c r="L22" s="246"/>
      <c r="M22" s="369">
        <v>2401</v>
      </c>
      <c r="N22" s="449">
        <v>1651</v>
      </c>
      <c r="O22" s="404"/>
    </row>
    <row r="23" spans="1:15">
      <c r="A23" s="247" t="s">
        <v>33</v>
      </c>
      <c r="B23" s="356" t="s">
        <v>4</v>
      </c>
      <c r="C23" s="369"/>
      <c r="D23" s="380" t="s">
        <v>4</v>
      </c>
      <c r="E23" s="380" t="s">
        <v>4</v>
      </c>
      <c r="F23" s="406"/>
      <c r="G23" s="412">
        <f t="shared" si="1"/>
        <v>0</v>
      </c>
      <c r="H23" s="412">
        <f t="shared" si="1"/>
        <v>0</v>
      </c>
      <c r="I23" s="443"/>
      <c r="J23" s="380" t="s">
        <v>4</v>
      </c>
      <c r="K23" s="380" t="s">
        <v>4</v>
      </c>
      <c r="L23" s="246"/>
      <c r="M23" s="424">
        <v>0</v>
      </c>
      <c r="N23" s="451">
        <v>0</v>
      </c>
      <c r="O23" s="406"/>
    </row>
    <row r="24" spans="1:15">
      <c r="A24" s="252" t="s">
        <v>32</v>
      </c>
      <c r="B24" s="360" t="s">
        <v>4</v>
      </c>
      <c r="C24" s="369">
        <v>11769</v>
      </c>
      <c r="D24" s="381">
        <v>9749</v>
      </c>
      <c r="E24" s="398">
        <v>10329</v>
      </c>
      <c r="F24" s="381">
        <v>2852</v>
      </c>
      <c r="G24" s="414">
        <f t="shared" ref="G24:G36" si="2">M24-F24</f>
        <v>2914</v>
      </c>
      <c r="H24" s="414">
        <f t="shared" ref="H24:H36" si="3">N24-M24</f>
        <v>2962</v>
      </c>
      <c r="I24" s="445"/>
      <c r="J24" s="379">
        <f t="shared" ref="J24:J43" si="4">SUM(F24:I24)</f>
        <v>8728</v>
      </c>
      <c r="K24" s="418">
        <f>IF(E24=0,"x",(J24/E24*100))</f>
        <v>84.499951592603352</v>
      </c>
      <c r="L24" s="246"/>
      <c r="M24" s="369">
        <v>5766</v>
      </c>
      <c r="N24" s="449">
        <v>8728</v>
      </c>
      <c r="O24" s="404"/>
    </row>
    <row r="25" spans="1:15">
      <c r="A25" s="247" t="s">
        <v>31</v>
      </c>
      <c r="B25" s="361" t="s">
        <v>4</v>
      </c>
      <c r="C25" s="369"/>
      <c r="D25" s="381"/>
      <c r="E25" s="398">
        <v>0</v>
      </c>
      <c r="F25" s="381">
        <v>0</v>
      </c>
      <c r="G25" s="414">
        <f t="shared" si="2"/>
        <v>0</v>
      </c>
      <c r="H25" s="414">
        <f t="shared" si="3"/>
        <v>0</v>
      </c>
      <c r="I25" s="445"/>
      <c r="J25" s="379">
        <f t="shared" si="4"/>
        <v>0</v>
      </c>
      <c r="K25" s="418" t="str">
        <f>IF(E25=0,"x",(J25/E25)*100)</f>
        <v>x</v>
      </c>
      <c r="L25" s="246"/>
      <c r="M25" s="369">
        <v>0</v>
      </c>
      <c r="N25" s="449">
        <v>0</v>
      </c>
      <c r="O25" s="404"/>
    </row>
    <row r="26" spans="1:15">
      <c r="A26" s="247" t="s">
        <v>30</v>
      </c>
      <c r="B26" s="361">
        <v>672</v>
      </c>
      <c r="C26" s="372">
        <v>2190</v>
      </c>
      <c r="D26" s="381">
        <v>2030</v>
      </c>
      <c r="E26" s="398">
        <v>2030</v>
      </c>
      <c r="F26" s="407">
        <v>508</v>
      </c>
      <c r="G26" s="414">
        <f t="shared" si="2"/>
        <v>507</v>
      </c>
      <c r="H26" s="439">
        <f t="shared" si="3"/>
        <v>508</v>
      </c>
      <c r="I26" s="445"/>
      <c r="J26" s="379">
        <f t="shared" si="4"/>
        <v>1523</v>
      </c>
      <c r="K26" s="418">
        <f>IF(E26=0,"x",(J26/E26*100))</f>
        <v>75.024630541871915</v>
      </c>
      <c r="L26" s="246"/>
      <c r="M26" s="369">
        <v>1015</v>
      </c>
      <c r="N26" s="449">
        <v>1523</v>
      </c>
      <c r="O26" s="404"/>
    </row>
    <row r="27" spans="1:15">
      <c r="A27" s="249" t="s">
        <v>6</v>
      </c>
      <c r="B27" s="360">
        <v>501</v>
      </c>
      <c r="C27" s="369">
        <v>641</v>
      </c>
      <c r="D27" s="382">
        <v>466</v>
      </c>
      <c r="E27" s="399">
        <v>342</v>
      </c>
      <c r="F27" s="382">
        <v>85</v>
      </c>
      <c r="G27" s="413">
        <f t="shared" si="2"/>
        <v>70</v>
      </c>
      <c r="H27" s="411">
        <f t="shared" si="3"/>
        <v>100</v>
      </c>
      <c r="I27" s="444"/>
      <c r="J27" s="379">
        <f t="shared" si="4"/>
        <v>255</v>
      </c>
      <c r="K27" s="419">
        <f t="shared" ref="K27:K43" si="5">IF(E27=0,"x",(J27/E27)*100)</f>
        <v>74.561403508771932</v>
      </c>
      <c r="L27" s="246"/>
      <c r="M27" s="372">
        <v>155</v>
      </c>
      <c r="N27" s="452">
        <v>255</v>
      </c>
      <c r="O27" s="403"/>
    </row>
    <row r="28" spans="1:15">
      <c r="A28" s="247" t="s">
        <v>29</v>
      </c>
      <c r="B28" s="361">
        <v>502</v>
      </c>
      <c r="C28" s="369">
        <v>386</v>
      </c>
      <c r="D28" s="383">
        <v>500</v>
      </c>
      <c r="E28" s="400">
        <v>550</v>
      </c>
      <c r="F28" s="383">
        <v>272</v>
      </c>
      <c r="G28" s="411">
        <f t="shared" si="2"/>
        <v>113</v>
      </c>
      <c r="H28" s="411">
        <f t="shared" si="3"/>
        <v>105</v>
      </c>
      <c r="I28" s="442"/>
      <c r="J28" s="379">
        <f t="shared" si="4"/>
        <v>490</v>
      </c>
      <c r="K28" s="418">
        <f t="shared" si="5"/>
        <v>89.090909090909093</v>
      </c>
      <c r="L28" s="246"/>
      <c r="M28" s="369">
        <v>385</v>
      </c>
      <c r="N28" s="449">
        <v>490</v>
      </c>
      <c r="O28" s="404"/>
    </row>
    <row r="29" spans="1:15">
      <c r="A29" s="247" t="s">
        <v>5</v>
      </c>
      <c r="B29" s="361">
        <v>504</v>
      </c>
      <c r="C29" s="369"/>
      <c r="D29" s="383"/>
      <c r="E29" s="400">
        <v>0</v>
      </c>
      <c r="F29" s="383">
        <v>0</v>
      </c>
      <c r="G29" s="411">
        <f t="shared" si="2"/>
        <v>0</v>
      </c>
      <c r="H29" s="411">
        <f t="shared" si="3"/>
        <v>0</v>
      </c>
      <c r="I29" s="442"/>
      <c r="J29" s="379">
        <f t="shared" si="4"/>
        <v>0</v>
      </c>
      <c r="K29" s="418" t="str">
        <f t="shared" si="5"/>
        <v>x</v>
      </c>
      <c r="L29" s="246"/>
      <c r="M29" s="369">
        <v>0</v>
      </c>
      <c r="N29" s="449">
        <v>0</v>
      </c>
      <c r="O29" s="404"/>
    </row>
    <row r="30" spans="1:15">
      <c r="A30" s="247" t="s">
        <v>0</v>
      </c>
      <c r="B30" s="361">
        <v>511</v>
      </c>
      <c r="C30" s="369">
        <v>3</v>
      </c>
      <c r="D30" s="383">
        <v>220</v>
      </c>
      <c r="E30" s="400">
        <v>23</v>
      </c>
      <c r="F30" s="383">
        <v>20</v>
      </c>
      <c r="G30" s="411">
        <f t="shared" si="2"/>
        <v>3</v>
      </c>
      <c r="H30" s="411">
        <f t="shared" si="3"/>
        <v>0</v>
      </c>
      <c r="I30" s="442"/>
      <c r="J30" s="379">
        <f t="shared" si="4"/>
        <v>23</v>
      </c>
      <c r="K30" s="418">
        <f t="shared" si="5"/>
        <v>100</v>
      </c>
      <c r="L30" s="246"/>
      <c r="M30" s="369">
        <v>23</v>
      </c>
      <c r="N30" s="449">
        <v>23</v>
      </c>
      <c r="O30" s="404"/>
    </row>
    <row r="31" spans="1:15">
      <c r="A31" s="247" t="s">
        <v>1</v>
      </c>
      <c r="B31" s="361">
        <v>518</v>
      </c>
      <c r="C31" s="369">
        <v>531</v>
      </c>
      <c r="D31" s="383">
        <v>546</v>
      </c>
      <c r="E31" s="400">
        <v>460</v>
      </c>
      <c r="F31" s="383">
        <v>125</v>
      </c>
      <c r="G31" s="411">
        <f t="shared" si="2"/>
        <v>175</v>
      </c>
      <c r="H31" s="411">
        <f t="shared" si="3"/>
        <v>155</v>
      </c>
      <c r="I31" s="442"/>
      <c r="J31" s="379">
        <f t="shared" si="4"/>
        <v>455</v>
      </c>
      <c r="K31" s="418">
        <f t="shared" si="5"/>
        <v>98.91304347826086</v>
      </c>
      <c r="L31" s="246"/>
      <c r="M31" s="369">
        <v>300</v>
      </c>
      <c r="N31" s="449">
        <v>455</v>
      </c>
      <c r="O31" s="404"/>
    </row>
    <row r="32" spans="1:15">
      <c r="A32" s="247" t="s">
        <v>97</v>
      </c>
      <c r="B32" s="361">
        <v>521</v>
      </c>
      <c r="C32" s="369">
        <v>7385</v>
      </c>
      <c r="D32" s="383">
        <v>6076</v>
      </c>
      <c r="E32" s="400">
        <v>6630</v>
      </c>
      <c r="F32" s="383">
        <v>1814</v>
      </c>
      <c r="G32" s="411">
        <f t="shared" si="2"/>
        <v>1885</v>
      </c>
      <c r="H32" s="411">
        <f t="shared" si="3"/>
        <v>1922</v>
      </c>
      <c r="I32" s="442"/>
      <c r="J32" s="379">
        <f t="shared" si="4"/>
        <v>5621</v>
      </c>
      <c r="K32" s="418">
        <f t="shared" si="5"/>
        <v>84.781297134238315</v>
      </c>
      <c r="L32" s="246"/>
      <c r="M32" s="369">
        <v>3699</v>
      </c>
      <c r="N32" s="449">
        <v>5621</v>
      </c>
      <c r="O32" s="404"/>
    </row>
    <row r="33" spans="1:15">
      <c r="A33" s="247" t="s">
        <v>27</v>
      </c>
      <c r="B33" s="361" t="s">
        <v>26</v>
      </c>
      <c r="C33" s="369">
        <v>2648</v>
      </c>
      <c r="D33" s="383">
        <v>2020</v>
      </c>
      <c r="E33" s="400">
        <v>2457</v>
      </c>
      <c r="F33" s="383">
        <v>662</v>
      </c>
      <c r="G33" s="411">
        <f t="shared" si="2"/>
        <v>703</v>
      </c>
      <c r="H33" s="411">
        <f t="shared" si="3"/>
        <v>694</v>
      </c>
      <c r="I33" s="442"/>
      <c r="J33" s="379">
        <f t="shared" si="4"/>
        <v>2059</v>
      </c>
      <c r="K33" s="418">
        <f t="shared" si="5"/>
        <v>83.801383801383793</v>
      </c>
      <c r="L33" s="246"/>
      <c r="M33" s="369">
        <v>1365</v>
      </c>
      <c r="N33" s="449">
        <v>2059</v>
      </c>
      <c r="O33" s="404"/>
    </row>
    <row r="34" spans="1:15">
      <c r="A34" s="247" t="s">
        <v>25</v>
      </c>
      <c r="B34" s="361">
        <v>557</v>
      </c>
      <c r="C34" s="369"/>
      <c r="D34" s="383"/>
      <c r="E34" s="400">
        <v>0</v>
      </c>
      <c r="F34" s="383">
        <v>0</v>
      </c>
      <c r="G34" s="411">
        <f t="shared" si="2"/>
        <v>0</v>
      </c>
      <c r="H34" s="411">
        <f t="shared" si="3"/>
        <v>0</v>
      </c>
      <c r="I34" s="442"/>
      <c r="J34" s="379">
        <f t="shared" si="4"/>
        <v>0</v>
      </c>
      <c r="K34" s="418" t="str">
        <f t="shared" si="5"/>
        <v>x</v>
      </c>
      <c r="L34" s="246"/>
      <c r="M34" s="369">
        <v>0</v>
      </c>
      <c r="N34" s="449">
        <v>0</v>
      </c>
      <c r="O34" s="404"/>
    </row>
    <row r="35" spans="1:15">
      <c r="A35" s="247" t="s">
        <v>2</v>
      </c>
      <c r="B35" s="361">
        <v>551</v>
      </c>
      <c r="C35" s="369">
        <v>49</v>
      </c>
      <c r="D35" s="383">
        <v>36</v>
      </c>
      <c r="E35" s="400">
        <v>35</v>
      </c>
      <c r="F35" s="383">
        <v>10</v>
      </c>
      <c r="G35" s="411">
        <f t="shared" si="2"/>
        <v>9</v>
      </c>
      <c r="H35" s="411">
        <f t="shared" si="3"/>
        <v>8</v>
      </c>
      <c r="I35" s="442"/>
      <c r="J35" s="379">
        <f t="shared" si="4"/>
        <v>27</v>
      </c>
      <c r="K35" s="418">
        <f t="shared" si="5"/>
        <v>77.142857142857153</v>
      </c>
      <c r="L35" s="246"/>
      <c r="M35" s="369">
        <v>19</v>
      </c>
      <c r="N35" s="449">
        <v>27</v>
      </c>
      <c r="O35" s="404"/>
    </row>
    <row r="36" spans="1:15" ht="15" thickBot="1">
      <c r="A36" s="245" t="s">
        <v>24</v>
      </c>
      <c r="B36" s="362" t="s">
        <v>23</v>
      </c>
      <c r="C36" s="370">
        <v>371</v>
      </c>
      <c r="D36" s="384">
        <v>305</v>
      </c>
      <c r="E36" s="401">
        <v>270</v>
      </c>
      <c r="F36" s="408">
        <v>75</v>
      </c>
      <c r="G36" s="412">
        <f t="shared" si="2"/>
        <v>103</v>
      </c>
      <c r="H36" s="412">
        <f t="shared" si="3"/>
        <v>92</v>
      </c>
      <c r="I36" s="443"/>
      <c r="J36" s="380">
        <f t="shared" si="4"/>
        <v>270</v>
      </c>
      <c r="K36" s="420">
        <f t="shared" si="5"/>
        <v>100</v>
      </c>
      <c r="L36" s="246"/>
      <c r="M36" s="424">
        <v>178</v>
      </c>
      <c r="N36" s="451">
        <v>270</v>
      </c>
      <c r="O36" s="406"/>
    </row>
    <row r="37" spans="1:15" ht="15" thickBot="1">
      <c r="A37" s="273" t="s">
        <v>98</v>
      </c>
      <c r="B37" s="363"/>
      <c r="C37" s="371">
        <f t="shared" ref="C37:I37" si="6">SUM(C27:C36)</f>
        <v>12014</v>
      </c>
      <c r="D37" s="371">
        <f t="shared" si="6"/>
        <v>10169</v>
      </c>
      <c r="E37" s="371">
        <f t="shared" si="6"/>
        <v>10767</v>
      </c>
      <c r="F37" s="371">
        <f t="shared" si="6"/>
        <v>3063</v>
      </c>
      <c r="G37" s="371">
        <f t="shared" si="6"/>
        <v>3061</v>
      </c>
      <c r="H37" s="371">
        <f t="shared" si="6"/>
        <v>3076</v>
      </c>
      <c r="I37" s="389">
        <f t="shared" si="6"/>
        <v>0</v>
      </c>
      <c r="J37" s="371">
        <f t="shared" si="4"/>
        <v>9200</v>
      </c>
      <c r="K37" s="421">
        <f t="shared" si="5"/>
        <v>85.446271013281333</v>
      </c>
      <c r="L37" s="246"/>
      <c r="M37" s="371">
        <f>SUM(M27:M36)</f>
        <v>6124</v>
      </c>
      <c r="N37" s="389">
        <f>SUM(N27:N36)</f>
        <v>9200</v>
      </c>
      <c r="O37" s="371">
        <f>SUM(O27:O36)</f>
        <v>0</v>
      </c>
    </row>
    <row r="38" spans="1:15">
      <c r="A38" s="249" t="s">
        <v>21</v>
      </c>
      <c r="B38" s="360">
        <v>601</v>
      </c>
      <c r="C38" s="372"/>
      <c r="D38" s="382"/>
      <c r="E38" s="399">
        <v>0</v>
      </c>
      <c r="F38" s="382">
        <v>0</v>
      </c>
      <c r="G38" s="413">
        <f>M38-F38</f>
        <v>0</v>
      </c>
      <c r="H38" s="413">
        <f>N38-M38</f>
        <v>0</v>
      </c>
      <c r="I38" s="444"/>
      <c r="J38" s="377">
        <f t="shared" si="4"/>
        <v>0</v>
      </c>
      <c r="K38" s="419" t="str">
        <f t="shared" si="5"/>
        <v>x</v>
      </c>
      <c r="L38" s="246"/>
      <c r="M38" s="372">
        <v>0</v>
      </c>
      <c r="N38" s="452">
        <v>0</v>
      </c>
      <c r="O38" s="403"/>
    </row>
    <row r="39" spans="1:15">
      <c r="A39" s="247" t="s">
        <v>20</v>
      </c>
      <c r="B39" s="361">
        <v>602</v>
      </c>
      <c r="C39" s="369">
        <v>403</v>
      </c>
      <c r="D39" s="383">
        <v>390</v>
      </c>
      <c r="E39" s="400">
        <v>420</v>
      </c>
      <c r="F39" s="383">
        <v>108</v>
      </c>
      <c r="G39" s="411">
        <f>M39-F39</f>
        <v>141</v>
      </c>
      <c r="H39" s="411">
        <f>N39-M39</f>
        <v>62</v>
      </c>
      <c r="I39" s="442"/>
      <c r="J39" s="379">
        <f t="shared" si="4"/>
        <v>311</v>
      </c>
      <c r="K39" s="418">
        <f t="shared" si="5"/>
        <v>74.047619047619051</v>
      </c>
      <c r="L39" s="246"/>
      <c r="M39" s="369">
        <v>249</v>
      </c>
      <c r="N39" s="449">
        <v>311</v>
      </c>
      <c r="O39" s="404"/>
    </row>
    <row r="40" spans="1:15">
      <c r="A40" s="247" t="s">
        <v>19</v>
      </c>
      <c r="B40" s="361">
        <v>604</v>
      </c>
      <c r="C40" s="369"/>
      <c r="D40" s="383"/>
      <c r="E40" s="400">
        <v>0</v>
      </c>
      <c r="F40" s="383">
        <v>0</v>
      </c>
      <c r="G40" s="411">
        <f>M40-F40</f>
        <v>0</v>
      </c>
      <c r="H40" s="411">
        <f>N40-M40</f>
        <v>0</v>
      </c>
      <c r="I40" s="442"/>
      <c r="J40" s="379">
        <f t="shared" si="4"/>
        <v>0</v>
      </c>
      <c r="K40" s="418" t="str">
        <f t="shared" si="5"/>
        <v>x</v>
      </c>
      <c r="L40" s="246"/>
      <c r="M40" s="369">
        <v>0</v>
      </c>
      <c r="N40" s="449">
        <v>0</v>
      </c>
      <c r="O40" s="404"/>
    </row>
    <row r="41" spans="1:15">
      <c r="A41" s="247" t="s">
        <v>18</v>
      </c>
      <c r="B41" s="361" t="s">
        <v>17</v>
      </c>
      <c r="C41" s="369">
        <v>11769</v>
      </c>
      <c r="D41" s="383">
        <v>9749</v>
      </c>
      <c r="E41" s="400">
        <v>10329</v>
      </c>
      <c r="F41" s="383">
        <v>2852</v>
      </c>
      <c r="G41" s="411">
        <f>M41-F41</f>
        <v>2914</v>
      </c>
      <c r="H41" s="411">
        <f>N41-M41</f>
        <v>2962</v>
      </c>
      <c r="I41" s="442"/>
      <c r="J41" s="379">
        <f t="shared" si="4"/>
        <v>8728</v>
      </c>
      <c r="K41" s="418">
        <f t="shared" si="5"/>
        <v>84.499951592603352</v>
      </c>
      <c r="L41" s="246"/>
      <c r="M41" s="369">
        <v>5766</v>
      </c>
      <c r="N41" s="449">
        <v>8728</v>
      </c>
      <c r="O41" s="404"/>
    </row>
    <row r="42" spans="1:15" ht="15" thickBot="1">
      <c r="A42" s="245" t="s">
        <v>7</v>
      </c>
      <c r="B42" s="362" t="s">
        <v>16</v>
      </c>
      <c r="C42" s="370">
        <v>103</v>
      </c>
      <c r="D42" s="384">
        <v>30</v>
      </c>
      <c r="E42" s="401">
        <v>18</v>
      </c>
      <c r="F42" s="408">
        <v>0</v>
      </c>
      <c r="G42" s="412">
        <f>M42-F42</f>
        <v>9</v>
      </c>
      <c r="H42" s="412">
        <f>N42-M42</f>
        <v>0</v>
      </c>
      <c r="I42" s="443"/>
      <c r="J42" s="380">
        <f t="shared" si="4"/>
        <v>9</v>
      </c>
      <c r="K42" s="420">
        <f t="shared" si="5"/>
        <v>50</v>
      </c>
      <c r="L42" s="246"/>
      <c r="M42" s="424">
        <v>9</v>
      </c>
      <c r="N42" s="451">
        <v>9</v>
      </c>
      <c r="O42" s="406"/>
    </row>
    <row r="43" spans="1:15" ht="15" thickBot="1">
      <c r="A43" s="273" t="s">
        <v>15</v>
      </c>
      <c r="B43" s="363" t="s">
        <v>4</v>
      </c>
      <c r="C43" s="371">
        <f t="shared" ref="C43:I43" si="7">SUM(C38:C42)</f>
        <v>12275</v>
      </c>
      <c r="D43" s="371">
        <f t="shared" si="7"/>
        <v>10169</v>
      </c>
      <c r="E43" s="371">
        <f t="shared" si="7"/>
        <v>10767</v>
      </c>
      <c r="F43" s="371">
        <f t="shared" si="7"/>
        <v>2960</v>
      </c>
      <c r="G43" s="371">
        <f t="shared" si="7"/>
        <v>3064</v>
      </c>
      <c r="H43" s="371">
        <f t="shared" si="7"/>
        <v>3024</v>
      </c>
      <c r="I43" s="389">
        <f t="shared" si="7"/>
        <v>0</v>
      </c>
      <c r="J43" s="371">
        <f t="shared" si="4"/>
        <v>9048</v>
      </c>
      <c r="K43" s="421">
        <f t="shared" si="5"/>
        <v>84.034550013931451</v>
      </c>
      <c r="L43" s="246"/>
      <c r="M43" s="371">
        <f>SUM(M38:M42)</f>
        <v>6024</v>
      </c>
      <c r="N43" s="389">
        <f>SUM(N38:N42)</f>
        <v>9048</v>
      </c>
      <c r="O43" s="371">
        <f>SUM(O38:O42)</f>
        <v>0</v>
      </c>
    </row>
    <row r="44" spans="1:15" ht="5.25" customHeight="1">
      <c r="A44" s="245"/>
      <c r="B44" s="257"/>
      <c r="C44" s="258"/>
      <c r="D44" s="259"/>
      <c r="E44" s="259"/>
      <c r="F44" s="260"/>
      <c r="G44" s="261"/>
      <c r="H44" s="276"/>
      <c r="I44" s="261"/>
      <c r="J44" s="277"/>
      <c r="K44" s="278"/>
      <c r="L44" s="246"/>
      <c r="M44" s="260"/>
      <c r="N44" s="279"/>
      <c r="O44" s="279"/>
    </row>
    <row r="45" spans="1:15">
      <c r="A45" s="262" t="s">
        <v>14</v>
      </c>
      <c r="B45" s="254" t="s">
        <v>4</v>
      </c>
      <c r="C45" s="248">
        <f t="shared" ref="C45:I45" si="8">C43-C41</f>
        <v>506</v>
      </c>
      <c r="D45" s="250">
        <f t="shared" si="8"/>
        <v>420</v>
      </c>
      <c r="E45" s="250">
        <f t="shared" si="8"/>
        <v>438</v>
      </c>
      <c r="F45" s="248">
        <f t="shared" si="8"/>
        <v>108</v>
      </c>
      <c r="G45" s="255">
        <f t="shared" si="8"/>
        <v>150</v>
      </c>
      <c r="H45" s="248">
        <f t="shared" si="8"/>
        <v>62</v>
      </c>
      <c r="I45" s="255">
        <f t="shared" si="8"/>
        <v>0</v>
      </c>
      <c r="J45" s="250">
        <f>SUM(F45:I45)</f>
        <v>320</v>
      </c>
      <c r="K45" s="253">
        <f>IF(E45=0,"x",(J45/E45)*100)</f>
        <v>73.059360730593596</v>
      </c>
      <c r="L45" s="246"/>
      <c r="M45" s="248">
        <f>M43-M41</f>
        <v>258</v>
      </c>
      <c r="N45" s="256">
        <f>N43-N41</f>
        <v>320</v>
      </c>
      <c r="O45" s="248">
        <f>O43-O41</f>
        <v>0</v>
      </c>
    </row>
    <row r="46" spans="1:15">
      <c r="A46" s="251" t="s">
        <v>13</v>
      </c>
      <c r="B46" s="254" t="s">
        <v>4</v>
      </c>
      <c r="C46" s="248">
        <f t="shared" ref="C46:I46" si="9">C43-C37</f>
        <v>261</v>
      </c>
      <c r="D46" s="250">
        <f t="shared" si="9"/>
        <v>0</v>
      </c>
      <c r="E46" s="250">
        <f t="shared" si="9"/>
        <v>0</v>
      </c>
      <c r="F46" s="308">
        <f t="shared" si="9"/>
        <v>-103</v>
      </c>
      <c r="G46" s="255">
        <f t="shared" si="9"/>
        <v>3</v>
      </c>
      <c r="H46" s="308">
        <f t="shared" si="9"/>
        <v>-52</v>
      </c>
      <c r="I46" s="255">
        <f t="shared" si="9"/>
        <v>0</v>
      </c>
      <c r="J46" s="309">
        <f>SUM(F46:I46)</f>
        <v>-152</v>
      </c>
      <c r="K46" s="253" t="str">
        <f>IF(E46=0,"x",(J46/E46)*100)</f>
        <v>x</v>
      </c>
      <c r="L46" s="246"/>
      <c r="M46" s="308">
        <f>M43-M37</f>
        <v>-100</v>
      </c>
      <c r="N46" s="310">
        <f>N43-N37</f>
        <v>-152</v>
      </c>
      <c r="O46" s="248">
        <f>O43-O37</f>
        <v>0</v>
      </c>
    </row>
    <row r="47" spans="1:15">
      <c r="A47" s="263" t="s">
        <v>12</v>
      </c>
      <c r="B47" s="264" t="s">
        <v>4</v>
      </c>
      <c r="C47" s="248">
        <f t="shared" ref="C47:I47" si="10">C46-C41</f>
        <v>-11508</v>
      </c>
      <c r="D47" s="250">
        <f t="shared" si="10"/>
        <v>-9749</v>
      </c>
      <c r="E47" s="250">
        <f t="shared" si="10"/>
        <v>-10329</v>
      </c>
      <c r="F47" s="248">
        <f t="shared" si="10"/>
        <v>-2955</v>
      </c>
      <c r="G47" s="255">
        <f t="shared" si="10"/>
        <v>-2911</v>
      </c>
      <c r="H47" s="248">
        <f t="shared" si="10"/>
        <v>-3014</v>
      </c>
      <c r="I47" s="255">
        <f t="shared" si="10"/>
        <v>0</v>
      </c>
      <c r="J47" s="250">
        <f>SUM(F47:I47)</f>
        <v>-8880</v>
      </c>
      <c r="K47" s="253">
        <f>IF(E47=0,"x",(J47/E47)*100)</f>
        <v>85.971536450769676</v>
      </c>
      <c r="L47" s="246"/>
      <c r="M47" s="248">
        <f>M46-M41</f>
        <v>-5866</v>
      </c>
      <c r="N47" s="256">
        <f>N46-N41</f>
        <v>-8880</v>
      </c>
      <c r="O47" s="248">
        <f>O46-O41</f>
        <v>0</v>
      </c>
    </row>
    <row r="50" spans="1:10">
      <c r="A50" s="265" t="s">
        <v>11</v>
      </c>
    </row>
    <row r="51" spans="1:10">
      <c r="A51" s="266" t="s">
        <v>10</v>
      </c>
    </row>
    <row r="52" spans="1:10">
      <c r="A52" s="267" t="s">
        <v>99</v>
      </c>
    </row>
    <row r="53" spans="1:10" s="269" customFormat="1" ht="13.8">
      <c r="A53" s="267" t="s">
        <v>61</v>
      </c>
      <c r="B53" s="268"/>
      <c r="E53" s="270"/>
      <c r="F53" s="270"/>
      <c r="G53" s="270"/>
      <c r="H53" s="270"/>
      <c r="I53" s="270"/>
      <c r="J53" s="270"/>
    </row>
    <row r="56" spans="1:10">
      <c r="A56" s="235" t="s">
        <v>100</v>
      </c>
    </row>
    <row r="58" spans="1:10">
      <c r="A58" s="235" t="s">
        <v>111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108_Městské muzeum</vt:lpstr>
      <vt:lpstr>216_Městská knihovna</vt:lpstr>
      <vt:lpstr>226_Tereza</vt:lpstr>
      <vt:lpstr>227_Domov seniorů</vt:lpstr>
      <vt:lpstr>310_Technické služby</vt:lpstr>
      <vt:lpstr>4002_MŠ Břetislavova</vt:lpstr>
      <vt:lpstr>4004_MŠ Hřbitovní</vt:lpstr>
      <vt:lpstr>4005_MŠ Na Valtické</vt:lpstr>
      <vt:lpstr>4007_MŠ U Splavu</vt:lpstr>
      <vt:lpstr>4010_MŠ Okružní</vt:lpstr>
      <vt:lpstr>4204_ZŠ_Komenského</vt:lpstr>
      <vt:lpstr>4205_ZŠ a MŠ Kpt. Nálepky</vt:lpstr>
      <vt:lpstr>4206_ZŠ a MŠ Kupkova</vt:lpstr>
      <vt:lpstr>4207_ZŠ Na Valtické</vt:lpstr>
      <vt:lpstr>4209_ZŠ Slovácká</vt:lpstr>
      <vt:lpstr>4211_ZŠ J. Noháče</vt:lpstr>
      <vt:lpstr>4306_ZUŠ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Kristýna Honzů</dc:creator>
  <cp:lastModifiedBy>Švendová Ivana</cp:lastModifiedBy>
  <cp:lastPrinted>2025-10-13T14:40:10Z</cp:lastPrinted>
  <dcterms:created xsi:type="dcterms:W3CDTF">2017-01-02T10:31:38Z</dcterms:created>
  <dcterms:modified xsi:type="dcterms:W3CDTF">2025-11-27T07:43:58Z</dcterms:modified>
</cp:coreProperties>
</file>